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a Donato 2021\Desktop\Rapporto IFP\Rapporto IFP 2022\esiti e apprendimenti_2022\"/>
    </mc:Choice>
  </mc:AlternateContent>
  <bookViews>
    <workbookView xWindow="0" yWindow="0" windowWidth="23040" windowHeight="8616" tabRatio="810"/>
  </bookViews>
  <sheets>
    <sheet name="Indice" sheetId="1" r:id="rId1"/>
    <sheet name="fig_L1" sheetId="20" r:id="rId2"/>
    <sheet name="fig_L2" sheetId="21" r:id="rId3"/>
    <sheet name="fig_L3" sheetId="22" r:id="rId4"/>
    <sheet name="fig_L4" sheetId="23" r:id="rId5"/>
    <sheet name="fig_L5" sheetId="24" r:id="rId6"/>
    <sheet name="fig_L6" sheetId="25" r:id="rId7"/>
    <sheet name="fig_L7" sheetId="26"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 localSheetId="6">[1]regioni!#REF!,[1]regioni!#REF!,[1]regioni!#REF!,[1]regioni!#REF!,[1]regioni!#REF!,[1]regioni!#REF!,[1]regioni!#REF!,[1]regioni!#REF!,[1]regioni!#REF!,[1]regioni!#REF!</definedName>
    <definedName name="_" localSheetId="7">[1]regioni!#REF!,[1]regioni!#REF!,[1]regioni!#REF!,[1]regioni!#REF!,[1]regioni!#REF!,[1]regioni!#REF!,[1]regioni!#REF!,[1]regioni!#REF!,[1]regioni!#REF!,[1]regioni!#REF!</definedName>
    <definedName name="_">[1]regioni!#REF!,[1]regioni!#REF!,[1]regioni!#REF!,[1]regioni!#REF!,[1]regioni!#REF!,[1]regioni!#REF!,[1]regioni!#REF!,[1]regioni!#REF!,[1]regioni!#REF!,[1]regioni!#REF!</definedName>
    <definedName name="_______ISC3">[1]regioni!$B$1:$B$65536+[1]regioni!$A$1:$IV$23</definedName>
    <definedName name="______ISC3">[1]regioni!$B$1:$B$65536+[1]regioni!$A$1:$IV$23</definedName>
    <definedName name="_____ISC3">[1]regioni!$B$1:$B$65536+[1]regioni!$A$1:$IV$23</definedName>
    <definedName name="____ISC3">[1]regioni!$B$1:$B$65536+[1]regioni!$A$1:$IV$23</definedName>
    <definedName name="___ISC3">[1]regioni!$B$1:$B$65536+[1]regioni!$A$1:$IV$23</definedName>
    <definedName name="__123Graph_ABERLGRAP" localSheetId="6" hidden="1">[1]regioni!#REF!</definedName>
    <definedName name="__123Graph_ABERLGRAP" localSheetId="7" hidden="1">[1]regioni!#REF!</definedName>
    <definedName name="__123Graph_ABERLGRAP" hidden="1">[1]regioni!#REF!</definedName>
    <definedName name="__123Graph_ACATCH1" localSheetId="6" hidden="1">[1]regioni!#REF!</definedName>
    <definedName name="__123Graph_ACATCH1" localSheetId="7" hidden="1">[1]regioni!#REF!</definedName>
    <definedName name="__123Graph_ACATCH1" hidden="1">[1]regioni!#REF!</definedName>
    <definedName name="__123Graph_ACONVERG1" localSheetId="6" hidden="1">[1]regioni!#REF!</definedName>
    <definedName name="__123Graph_ACONVERG1" localSheetId="7" hidden="1">[1]regioni!#REF!</definedName>
    <definedName name="__123Graph_ACONVERG1" hidden="1">[1]regioni!#REF!</definedName>
    <definedName name="__123Graph_AGRAPH2" localSheetId="6" hidden="1">[1]regioni!#REF!</definedName>
    <definedName name="__123Graph_AGRAPH2" localSheetId="7" hidden="1">[1]regioni!#REF!</definedName>
    <definedName name="__123Graph_AGRAPH2" hidden="1">[1]regioni!#REF!</definedName>
    <definedName name="__123Graph_AGRAPH41" localSheetId="6" hidden="1">[1]regioni!#REF!</definedName>
    <definedName name="__123Graph_AGRAPH41" localSheetId="7" hidden="1">[1]regioni!#REF!</definedName>
    <definedName name="__123Graph_AGRAPH41" hidden="1">[1]regioni!#REF!</definedName>
    <definedName name="__123Graph_AGRAPH42" localSheetId="6" hidden="1">[1]regioni!#REF!</definedName>
    <definedName name="__123Graph_AGRAPH42" localSheetId="7" hidden="1">[1]regioni!#REF!</definedName>
    <definedName name="__123Graph_AGRAPH42" hidden="1">[1]regioni!#REF!</definedName>
    <definedName name="__123Graph_AGRAPH44" localSheetId="6" hidden="1">[1]regioni!#REF!</definedName>
    <definedName name="__123Graph_AGRAPH44" localSheetId="7" hidden="1">[1]regioni!#REF!</definedName>
    <definedName name="__123Graph_AGRAPH44" hidden="1">[1]regioni!#REF!</definedName>
    <definedName name="__123Graph_APERIB" localSheetId="6" hidden="1">[1]regioni!#REF!</definedName>
    <definedName name="__123Graph_APERIB" localSheetId="7" hidden="1">[1]regioni!#REF!</definedName>
    <definedName name="__123Graph_APERIB" hidden="1">[1]regioni!#REF!</definedName>
    <definedName name="__123Graph_APRODABSC" localSheetId="6" hidden="1">[1]regioni!#REF!</definedName>
    <definedName name="__123Graph_APRODABSC" localSheetId="7" hidden="1">[1]regioni!#REF!</definedName>
    <definedName name="__123Graph_APRODABSC" hidden="1">[1]regioni!#REF!</definedName>
    <definedName name="__123Graph_APRODABSD" localSheetId="6" hidden="1">[1]regioni!#REF!</definedName>
    <definedName name="__123Graph_APRODABSD" localSheetId="7" hidden="1">[1]regioni!#REF!</definedName>
    <definedName name="__123Graph_APRODABSD" hidden="1">[1]regioni!#REF!</definedName>
    <definedName name="__123Graph_APRODTRE2" localSheetId="6" hidden="1">[1]regioni!#REF!</definedName>
    <definedName name="__123Graph_APRODTRE2" localSheetId="7" hidden="1">[1]regioni!#REF!</definedName>
    <definedName name="__123Graph_APRODTRE2" hidden="1">[1]regioni!#REF!</definedName>
    <definedName name="__123Graph_APRODTRE3" localSheetId="6" hidden="1">[1]regioni!#REF!</definedName>
    <definedName name="__123Graph_APRODTRE3" localSheetId="7" hidden="1">[1]regioni!#REF!</definedName>
    <definedName name="__123Graph_APRODTRE3" hidden="1">[1]regioni!#REF!</definedName>
    <definedName name="__123Graph_APRODTRE4" localSheetId="6" hidden="1">[1]regioni!#REF!</definedName>
    <definedName name="__123Graph_APRODTRE4" localSheetId="7" hidden="1">[1]regioni!#REF!</definedName>
    <definedName name="__123Graph_APRODTRE4" hidden="1">[1]regioni!#REF!</definedName>
    <definedName name="__123Graph_APRODTREND" localSheetId="6" hidden="1">[1]regioni!#REF!</definedName>
    <definedName name="__123Graph_APRODTREND" localSheetId="7" hidden="1">[1]regioni!#REF!</definedName>
    <definedName name="__123Graph_APRODTREND" hidden="1">[1]regioni!#REF!</definedName>
    <definedName name="__123Graph_AUTRECHT" localSheetId="6" hidden="1">[1]regioni!#REF!</definedName>
    <definedName name="__123Graph_AUTRECHT" localSheetId="7" hidden="1">[1]regioni!#REF!</definedName>
    <definedName name="__123Graph_AUTRECHT" hidden="1">[1]regioni!#REF!</definedName>
    <definedName name="__123Graph_BBERLGRAP" localSheetId="6" hidden="1">[1]regioni!#REF!</definedName>
    <definedName name="__123Graph_BBERLGRAP" localSheetId="7" hidden="1">[1]regioni!#REF!</definedName>
    <definedName name="__123Graph_BBERLGRAP" hidden="1">[1]regioni!#REF!</definedName>
    <definedName name="__123Graph_BCATCH1" localSheetId="6" hidden="1">[1]regioni!#REF!</definedName>
    <definedName name="__123Graph_BCATCH1" localSheetId="7" hidden="1">[1]regioni!#REF!</definedName>
    <definedName name="__123Graph_BCATCH1" hidden="1">[1]regioni!#REF!</definedName>
    <definedName name="__123Graph_BCONVERG1" localSheetId="6" hidden="1">[1]regioni!#REF!</definedName>
    <definedName name="__123Graph_BCONVERG1" localSheetId="7" hidden="1">[1]regioni!#REF!</definedName>
    <definedName name="__123Graph_BCONVERG1" hidden="1">[1]regioni!#REF!</definedName>
    <definedName name="__123Graph_BGRAPH2" localSheetId="6" hidden="1">[1]regioni!#REF!</definedName>
    <definedName name="__123Graph_BGRAPH2" localSheetId="7" hidden="1">[1]regioni!#REF!</definedName>
    <definedName name="__123Graph_BGRAPH2" hidden="1">[1]regioni!#REF!</definedName>
    <definedName name="__123Graph_BGRAPH41" localSheetId="6" hidden="1">[1]regioni!#REF!</definedName>
    <definedName name="__123Graph_BGRAPH41" localSheetId="7" hidden="1">[1]regioni!#REF!</definedName>
    <definedName name="__123Graph_BGRAPH41" hidden="1">[1]regioni!#REF!</definedName>
    <definedName name="__123Graph_BPERIB" localSheetId="6" hidden="1">[1]regioni!#REF!</definedName>
    <definedName name="__123Graph_BPERIB" localSheetId="7" hidden="1">[1]regioni!#REF!</definedName>
    <definedName name="__123Graph_BPERIB" hidden="1">[1]regioni!#REF!</definedName>
    <definedName name="__123Graph_BPRODABSC" localSheetId="6" hidden="1">[1]regioni!#REF!</definedName>
    <definedName name="__123Graph_BPRODABSC" localSheetId="7" hidden="1">[1]regioni!#REF!</definedName>
    <definedName name="__123Graph_BPRODABSC" hidden="1">[1]regioni!#REF!</definedName>
    <definedName name="__123Graph_BPRODABSD" localSheetId="6" hidden="1">[1]regioni!#REF!</definedName>
    <definedName name="__123Graph_BPRODABSD" localSheetId="7" hidden="1">[1]regioni!#REF!</definedName>
    <definedName name="__123Graph_BPRODABSD" hidden="1">[1]regioni!#REF!</definedName>
    <definedName name="__123Graph_CBERLGRAP" localSheetId="6" hidden="1">[1]regioni!#REF!</definedName>
    <definedName name="__123Graph_CBERLGRAP" localSheetId="7" hidden="1">[1]regioni!#REF!</definedName>
    <definedName name="__123Graph_CBERLGRAP" hidden="1">[1]regioni!#REF!</definedName>
    <definedName name="__123Graph_CCATCH1" localSheetId="6" hidden="1">[1]regioni!#REF!</definedName>
    <definedName name="__123Graph_CCATCH1" localSheetId="7" hidden="1">[1]regioni!#REF!</definedName>
    <definedName name="__123Graph_CCATCH1" hidden="1">[1]regioni!#REF!</definedName>
    <definedName name="__123Graph_CGRAPH41" localSheetId="6" hidden="1">[1]regioni!#REF!</definedName>
    <definedName name="__123Graph_CGRAPH41" localSheetId="7" hidden="1">[1]regioni!#REF!</definedName>
    <definedName name="__123Graph_CGRAPH41" hidden="1">[1]regioni!#REF!</definedName>
    <definedName name="__123Graph_CGRAPH44" localSheetId="6" hidden="1">[1]regioni!#REF!</definedName>
    <definedName name="__123Graph_CGRAPH44" localSheetId="7" hidden="1">[1]regioni!#REF!</definedName>
    <definedName name="__123Graph_CGRAPH44" hidden="1">[1]regioni!#REF!</definedName>
    <definedName name="__123Graph_CPERIA" localSheetId="6" hidden="1">[1]regioni!#REF!</definedName>
    <definedName name="__123Graph_CPERIA" localSheetId="7" hidden="1">[1]regioni!#REF!</definedName>
    <definedName name="__123Graph_CPERIA" hidden="1">[1]regioni!#REF!</definedName>
    <definedName name="__123Graph_CPERIB" localSheetId="6" hidden="1">[1]regioni!#REF!</definedName>
    <definedName name="__123Graph_CPERIB" localSheetId="7" hidden="1">[1]regioni!#REF!</definedName>
    <definedName name="__123Graph_CPERIB" hidden="1">[1]regioni!#REF!</definedName>
    <definedName name="__123Graph_CPRODABSC" localSheetId="6" hidden="1">[1]regioni!#REF!</definedName>
    <definedName name="__123Graph_CPRODABSC" localSheetId="7" hidden="1">[1]regioni!#REF!</definedName>
    <definedName name="__123Graph_CPRODABSC" hidden="1">[1]regioni!#REF!</definedName>
    <definedName name="__123Graph_CPRODTRE2" localSheetId="6" hidden="1">[1]regioni!#REF!</definedName>
    <definedName name="__123Graph_CPRODTRE2" localSheetId="7" hidden="1">[1]regioni!#REF!</definedName>
    <definedName name="__123Graph_CPRODTRE2" hidden="1">[1]regioni!#REF!</definedName>
    <definedName name="__123Graph_CPRODTREND" localSheetId="6" hidden="1">[1]regioni!#REF!</definedName>
    <definedName name="__123Graph_CPRODTREND" localSheetId="7" hidden="1">[1]regioni!#REF!</definedName>
    <definedName name="__123Graph_CPRODTREND" hidden="1">[1]regioni!#REF!</definedName>
    <definedName name="__123Graph_CUTRECHT" localSheetId="6" hidden="1">[1]regioni!#REF!</definedName>
    <definedName name="__123Graph_CUTRECHT" localSheetId="7" hidden="1">[1]regioni!#REF!</definedName>
    <definedName name="__123Graph_CUTRECHT" hidden="1">[1]regioni!#REF!</definedName>
    <definedName name="__123Graph_DBERLGRAP" localSheetId="6" hidden="1">[1]regioni!#REF!</definedName>
    <definedName name="__123Graph_DBERLGRAP" localSheetId="7" hidden="1">[1]regioni!#REF!</definedName>
    <definedName name="__123Graph_DBERLGRAP" hidden="1">[1]regioni!#REF!</definedName>
    <definedName name="__123Graph_DCATCH1" localSheetId="6" hidden="1">[1]regioni!#REF!</definedName>
    <definedName name="__123Graph_DCATCH1" localSheetId="7" hidden="1">[1]regioni!#REF!</definedName>
    <definedName name="__123Graph_DCATCH1" hidden="1">[1]regioni!#REF!</definedName>
    <definedName name="__123Graph_DCONVERG1" localSheetId="6" hidden="1">[1]regioni!#REF!</definedName>
    <definedName name="__123Graph_DCONVERG1" localSheetId="7" hidden="1">[1]regioni!#REF!</definedName>
    <definedName name="__123Graph_DCONVERG1" hidden="1">[1]regioni!#REF!</definedName>
    <definedName name="__123Graph_DGRAPH41" localSheetId="6" hidden="1">[1]regioni!#REF!</definedName>
    <definedName name="__123Graph_DGRAPH41" localSheetId="7" hidden="1">[1]regioni!#REF!</definedName>
    <definedName name="__123Graph_DGRAPH41" hidden="1">[1]regioni!#REF!</definedName>
    <definedName name="__123Graph_DPERIA" localSheetId="6" hidden="1">[1]regioni!#REF!</definedName>
    <definedName name="__123Graph_DPERIA" localSheetId="7" hidden="1">[1]regioni!#REF!</definedName>
    <definedName name="__123Graph_DPERIA" hidden="1">[1]regioni!#REF!</definedName>
    <definedName name="__123Graph_DPERIB" localSheetId="6" hidden="1">[1]regioni!#REF!</definedName>
    <definedName name="__123Graph_DPERIB" localSheetId="7" hidden="1">[1]regioni!#REF!</definedName>
    <definedName name="__123Graph_DPERIB" hidden="1">[1]regioni!#REF!</definedName>
    <definedName name="__123Graph_DPRODABSC" localSheetId="6" hidden="1">[1]regioni!#REF!</definedName>
    <definedName name="__123Graph_DPRODABSC" localSheetId="7" hidden="1">[1]regioni!#REF!</definedName>
    <definedName name="__123Graph_DPRODABSC" hidden="1">[1]regioni!#REF!</definedName>
    <definedName name="__123Graph_DUTRECHT" localSheetId="6" hidden="1">[1]regioni!#REF!</definedName>
    <definedName name="__123Graph_DUTRECHT" localSheetId="7" hidden="1">[1]regioni!#REF!</definedName>
    <definedName name="__123Graph_DUTRECHT" hidden="1">[1]regioni!#REF!</definedName>
    <definedName name="__123Graph_EBERLGRAP" localSheetId="6" hidden="1">[1]regioni!#REF!</definedName>
    <definedName name="__123Graph_EBERLGRAP" localSheetId="7" hidden="1">[1]regioni!#REF!</definedName>
    <definedName name="__123Graph_EBERLGRAP" hidden="1">[1]regioni!#REF!</definedName>
    <definedName name="__123Graph_ECONVERG1" localSheetId="6" hidden="1">[1]regioni!#REF!</definedName>
    <definedName name="__123Graph_ECONVERG1" localSheetId="7" hidden="1">[1]regioni!#REF!</definedName>
    <definedName name="__123Graph_ECONVERG1" hidden="1">[1]regioni!#REF!</definedName>
    <definedName name="__123Graph_EGRAPH41" localSheetId="6" hidden="1">[1]regioni!#REF!</definedName>
    <definedName name="__123Graph_EGRAPH41" localSheetId="7" hidden="1">[1]regioni!#REF!</definedName>
    <definedName name="__123Graph_EGRAPH41" hidden="1">[1]regioni!#REF!</definedName>
    <definedName name="__123Graph_EPERIA" localSheetId="6" hidden="1">[1]regioni!#REF!</definedName>
    <definedName name="__123Graph_EPERIA" localSheetId="7" hidden="1">[1]regioni!#REF!</definedName>
    <definedName name="__123Graph_EPERIA" hidden="1">[1]regioni!#REF!</definedName>
    <definedName name="__123Graph_EPRODABSC" localSheetId="6" hidden="1">[1]regioni!#REF!</definedName>
    <definedName name="__123Graph_EPRODABSC" localSheetId="7" hidden="1">[1]regioni!#REF!</definedName>
    <definedName name="__123Graph_EPRODABSC" hidden="1">[1]regioni!#REF!</definedName>
    <definedName name="__123Graph_FBERLGRAP" localSheetId="6" hidden="1">[1]regioni!#REF!</definedName>
    <definedName name="__123Graph_FBERLGRAP" localSheetId="7" hidden="1">[1]regioni!#REF!</definedName>
    <definedName name="__123Graph_FBERLGRAP" hidden="1">[1]regioni!#REF!</definedName>
    <definedName name="__123Graph_FGRAPH41" localSheetId="6" hidden="1">[1]regioni!#REF!</definedName>
    <definedName name="__123Graph_FGRAPH41" localSheetId="7" hidden="1">[1]regioni!#REF!</definedName>
    <definedName name="__123Graph_FGRAPH41" hidden="1">[1]regioni!#REF!</definedName>
    <definedName name="__123Graph_FPRODABSC" localSheetId="6" hidden="1">[1]regioni!#REF!</definedName>
    <definedName name="__123Graph_FPRODABSC" localSheetId="7" hidden="1">[1]regioni!#REF!</definedName>
    <definedName name="__123Graph_FPRODABSC" hidden="1">[1]regioni!#REF!</definedName>
    <definedName name="__ISC3">[1]regioni!$B$1:$B$65536+[1]regioni!$A$1:$IV$23</definedName>
    <definedName name="_1__123Graph_AChart_1" localSheetId="6" hidden="1">[1]regioni!#REF!</definedName>
    <definedName name="_1__123Graph_AChart_1" localSheetId="7" hidden="1">[1]regioni!#REF!</definedName>
    <definedName name="_1__123Graph_AChart_1" hidden="1">[1]regioni!#REF!</definedName>
    <definedName name="_2__123Graph_ADEV_EMPL" localSheetId="6" hidden="1">[1]regioni!#REF!</definedName>
    <definedName name="_2__123Graph_ADEV_EMPL" localSheetId="7" hidden="1">[1]regioni!#REF!</definedName>
    <definedName name="_2__123Graph_ADEV_EMPL" hidden="1">[1]regioni!#REF!</definedName>
    <definedName name="_3__123Graph_BDEV_EMPL" localSheetId="6" hidden="1">[1]regioni!#REF!</definedName>
    <definedName name="_3__123Graph_BDEV_EMPL" localSheetId="7" hidden="1">[1]regioni!#REF!</definedName>
    <definedName name="_3__123Graph_BDEV_EMPL" hidden="1">[1]regioni!#REF!</definedName>
    <definedName name="_4__123Graph_CDEV_EMPL" localSheetId="6" hidden="1">[1]regioni!#REF!</definedName>
    <definedName name="_4__123Graph_CDEV_EMPL" localSheetId="7" hidden="1">[1]regioni!#REF!</definedName>
    <definedName name="_4__123Graph_CDEV_EMPL" hidden="1">[1]regioni!#REF!</definedName>
    <definedName name="_5__123Graph_CSWE_EMPL" localSheetId="6" hidden="1">[1]regioni!#REF!</definedName>
    <definedName name="_5__123Graph_CSWE_EMPL" localSheetId="7" hidden="1">[1]regioni!#REF!</definedName>
    <definedName name="_5__123Graph_CSWE_EMPL" hidden="1">[1]regioni!#REF!</definedName>
    <definedName name="_6Y" localSheetId="6">[1]regioni!#REF!,[1]regioni!#REF!,[1]regioni!#REF!,[1]regioni!#REF!,[1]regioni!#REF!,[1]regioni!#REF!,[1]regioni!#REF!,[1]regioni!#REF!,[1]regioni!#REF!,[1]regioni!#REF!</definedName>
    <definedName name="_6Y" localSheetId="7">[1]regioni!#REF!,[1]regioni!#REF!,[1]regioni!#REF!,[1]regioni!#REF!,[1]regioni!#REF!,[1]regioni!#REF!,[1]regioni!#REF!,[1]regioni!#REF!,[1]regioni!#REF!,[1]regioni!#REF!</definedName>
    <definedName name="_6Y">[1]regioni!#REF!,[1]regioni!#REF!,[1]regioni!#REF!,[1]regioni!#REF!,[1]regioni!#REF!,[1]regioni!#REF!,[1]regioni!#REF!,[1]regioni!#REF!,[1]regioni!#REF!,[1]regioni!#REF!</definedName>
    <definedName name="_ISC01">[1]regioni!$A$1:$IV$12</definedName>
    <definedName name="_ISC2">[1]regioni!$A$1:$IV$18</definedName>
    <definedName name="_ISC3">[1]regioni!$B$1:$B$65536+[1]regioni!$A$1:$IV$23</definedName>
    <definedName name="_ISC567">[1]regioni!$A$1:$IV$23</definedName>
    <definedName name="_Order1" hidden="1">0</definedName>
    <definedName name="alw" localSheetId="6">[1]regioni!#REF!</definedName>
    <definedName name="alw" localSheetId="7">[1]regioni!#REF!</definedName>
    <definedName name="alw">[1]regioni!#REF!</definedName>
    <definedName name="_xlnm.Print_Area" localSheetId="6">[1]regioni!#REF!</definedName>
    <definedName name="_xlnm.Print_Area" localSheetId="7">[1]regioni!#REF!</definedName>
    <definedName name="_xlnm.Print_Area">[1]regioni!#REF!</definedName>
    <definedName name="B7_STRatio" localSheetId="6">[1]regioni!#REF!</definedName>
    <definedName name="B7_STRatio" localSheetId="7">[1]regioni!#REF!</definedName>
    <definedName name="B7_STRatio">[1]regioni!#REF!</definedName>
    <definedName name="body" localSheetId="6">[1]regioni!#REF!</definedName>
    <definedName name="body" localSheetId="7">[1]regioni!#REF!</definedName>
    <definedName name="body">[1]regioni!#REF!</definedName>
    <definedName name="body1" localSheetId="6">[1]regioni!#REF!</definedName>
    <definedName name="body1" localSheetId="7">[1]regioni!#REF!</definedName>
    <definedName name="body1">[1]regioni!#REF!</definedName>
    <definedName name="C1.1a" localSheetId="6">[1]regioni!#REF!</definedName>
    <definedName name="C1.1a" localSheetId="7">[1]regioni!#REF!</definedName>
    <definedName name="C1.1a">[1]regioni!#REF!</definedName>
    <definedName name="calcul">[2]Calcul_B1.1!$A$1:$L$37</definedName>
    <definedName name="calcul1">[3]Calcul_B1.1!$A$1:$L$37</definedName>
    <definedName name="countries" localSheetId="6">[1]regioni!#REF!</definedName>
    <definedName name="countries" localSheetId="7">[1]regioni!#REF!</definedName>
    <definedName name="countries">[1]regioni!#REF!</definedName>
    <definedName name="countries1" localSheetId="6">[1]regioni!#REF!</definedName>
    <definedName name="countries1" localSheetId="7">[1]regioni!#REF!</definedName>
    <definedName name="countries1">[1]regioni!#REF!</definedName>
    <definedName name="dati2018" localSheetId="6">[1]regioni!#REF!,[1]regioni!#REF!,[1]regioni!#REF!,[1]regioni!#REF!,[1]regioni!#REF!,[1]regioni!#REF!,[1]regioni!#REF!,[1]regioni!#REF!,[1]regioni!#REF!,[1]regioni!#REF!</definedName>
    <definedName name="dati2018" localSheetId="7">[1]regioni!#REF!,[1]regioni!#REF!,[1]regioni!#REF!,[1]regioni!#REF!,[1]regioni!#REF!,[1]regioni!#REF!,[1]regioni!#REF!,[1]regioni!#REF!,[1]regioni!#REF!,[1]regioni!#REF!</definedName>
    <definedName name="dati2018">[1]regioni!#REF!,[1]regioni!#REF!,[1]regioni!#REF!,[1]regioni!#REF!,[1]regioni!#REF!,[1]regioni!#REF!,[1]regioni!#REF!,[1]regioni!#REF!,[1]regioni!#REF!,[1]regioni!#REF!</definedName>
    <definedName name="fg_567">[1]regioni!$A$1:$AC$30</definedName>
    <definedName name="FG_ISC123">#N/A</definedName>
    <definedName name="FG_ISC567">[1]regioni!$A$1:$AZ$45</definedName>
    <definedName name="FIGX18" localSheetId="1" hidden="1">{"g95_96m1",#N/A,FALSE,"Graf(95+96)M";"g95_96m2",#N/A,FALSE,"Graf(95+96)M";"g95_96mb1",#N/A,FALSE,"Graf(95+96)Mb";"g95_96mb2",#N/A,FALSE,"Graf(95+96)Mb";"g95_96f1",#N/A,FALSE,"Graf(95+96)F";"g95_96f2",#N/A,FALSE,"Graf(95+96)F";"g95_96fb1",#N/A,FALSE,"Graf(95+96)Fb";"g95_96fb2",#N/A,FALSE,"Graf(95+96)Fb"}</definedName>
    <definedName name="FIGX18" localSheetId="2" hidden="1">{"g95_96m1",#N/A,FALSE,"Graf(95+96)M";"g95_96m2",#N/A,FALSE,"Graf(95+96)M";"g95_96mb1",#N/A,FALSE,"Graf(95+96)Mb";"g95_96mb2",#N/A,FALSE,"Graf(95+96)Mb";"g95_96f1",#N/A,FALSE,"Graf(95+96)F";"g95_96f2",#N/A,FALSE,"Graf(95+96)F";"g95_96fb1",#N/A,FALSE,"Graf(95+96)Fb";"g95_96fb2",#N/A,FALSE,"Graf(95+96)Fb"}</definedName>
    <definedName name="FIGX18" localSheetId="3" hidden="1">{"g95_96m1",#N/A,FALSE,"Graf(95+96)M";"g95_96m2",#N/A,FALSE,"Graf(95+96)M";"g95_96mb1",#N/A,FALSE,"Graf(95+96)Mb";"g95_96mb2",#N/A,FALSE,"Graf(95+96)Mb";"g95_96f1",#N/A,FALSE,"Graf(95+96)F";"g95_96f2",#N/A,FALSE,"Graf(95+96)F";"g95_96fb1",#N/A,FALSE,"Graf(95+96)Fb";"g95_96fb2",#N/A,FALSE,"Graf(95+96)Fb"}</definedName>
    <definedName name="FIGX18" localSheetId="4" hidden="1">{"g95_96m1",#N/A,FALSE,"Graf(95+96)M";"g95_96m2",#N/A,FALSE,"Graf(95+96)M";"g95_96mb1",#N/A,FALSE,"Graf(95+96)Mb";"g95_96mb2",#N/A,FALSE,"Graf(95+96)Mb";"g95_96f1",#N/A,FALSE,"Graf(95+96)F";"g95_96f2",#N/A,FALSE,"Graf(95+96)F";"g95_96fb1",#N/A,FALSE,"Graf(95+96)Fb";"g95_96fb2",#N/A,FALSE,"Graf(95+96)Fb"}</definedName>
    <definedName name="FIGX18" localSheetId="5" hidden="1">{"g95_96m1",#N/A,FALSE,"Graf(95+96)M";"g95_96m2",#N/A,FALSE,"Graf(95+96)M";"g95_96mb1",#N/A,FALSE,"Graf(95+96)Mb";"g95_96mb2",#N/A,FALSE,"Graf(95+96)Mb";"g95_96f1",#N/A,FALSE,"Graf(95+96)F";"g95_96f2",#N/A,FALSE,"Graf(95+96)F";"g95_96fb1",#N/A,FALSE,"Graf(95+96)Fb";"g95_96fb2",#N/A,FALSE,"Graf(95+96)Fb"}</definedName>
    <definedName name="FIGX18" localSheetId="6" hidden="1">{"g95_96m1",#N/A,FALSE,"Graf(95+96)M";"g95_96m2",#N/A,FALSE,"Graf(95+96)M";"g95_96mb1",#N/A,FALSE,"Graf(95+96)Mb";"g95_96mb2",#N/A,FALSE,"Graf(95+96)Mb";"g95_96f1",#N/A,FALSE,"Graf(95+96)F";"g95_96f2",#N/A,FALSE,"Graf(95+96)F";"g95_96fb1",#N/A,FALSE,"Graf(95+96)Fb";"g95_96fb2",#N/A,FALSE,"Graf(95+96)Fb"}</definedName>
    <definedName name="FIGX18" localSheetId="7" hidden="1">{"g95_96m1",#N/A,FALSE,"Graf(95+96)M";"g95_96m2",#N/A,FALSE,"Graf(95+96)M";"g95_96mb1",#N/A,FALSE,"Graf(95+96)Mb";"g95_96mb2",#N/A,FALSE,"Graf(95+96)Mb";"g95_96f1",#N/A,FALSE,"Graf(95+96)F";"g95_96f2",#N/A,FALSE,"Graf(95+96)F";"g95_96fb1",#N/A,FALSE,"Graf(95+96)Fb";"g95_96fb2",#N/A,FALSE,"Graf(95+96)Fb"}</definedName>
    <definedName name="FIGX18" hidden="1">{"g95_96m1",#N/A,FALSE,"Graf(95+96)M";"g95_96m2",#N/A,FALSE,"Graf(95+96)M";"g95_96mb1",#N/A,FALSE,"Graf(95+96)Mb";"g95_96mb2",#N/A,FALSE,"Graf(95+96)Mb";"g95_96f1",#N/A,FALSE,"Graf(95+96)F";"g95_96f2",#N/A,FALSE,"Graf(95+96)F";"g95_96fb1",#N/A,FALSE,"Graf(95+96)Fb";"g95_96fb2",#N/A,FALSE,"Graf(95+96)Fb"}</definedName>
    <definedName name="hj" localSheetId="6">[1]regioni!#REF!</definedName>
    <definedName name="hj" localSheetId="7">[1]regioni!#REF!</definedName>
    <definedName name="hj">[1]regioni!#REF!</definedName>
    <definedName name="INDF1">[1]regioni!$A$1:$AZ$50</definedName>
    <definedName name="indf11">#N/A</definedName>
    <definedName name="indf11_94">[1]regioni!$A$1:$AE$15</definedName>
    <definedName name="INDF12">#N/A</definedName>
    <definedName name="INDF13">#N/A</definedName>
    <definedName name="Insegna">[1]regioni!$AA$1:$AB$23</definedName>
    <definedName name="jfld" localSheetId="6">[1]regioni!#REF!</definedName>
    <definedName name="jfld" localSheetId="7">[1]regioni!#REF!</definedName>
    <definedName name="jfld">[1]regioni!#REF!</definedName>
    <definedName name="jhklglg" localSheetId="6">[1]regioni!#REF!</definedName>
    <definedName name="jhklglg" localSheetId="7">[1]regioni!#REF!</definedName>
    <definedName name="jhklglg">[1]regioni!#REF!</definedName>
    <definedName name="m" localSheetId="6">[1]regioni!#REF!</definedName>
    <definedName name="m" localSheetId="7">[1]regioni!#REF!</definedName>
    <definedName name="m">[1]regioni!#REF!</definedName>
    <definedName name="m0" localSheetId="6">[1]regioni!#REF!</definedName>
    <definedName name="m0" localSheetId="7">[1]regioni!#REF!</definedName>
    <definedName name="m0">[1]regioni!#REF!</definedName>
    <definedName name="n" localSheetId="6">[1]regioni!#REF!</definedName>
    <definedName name="n" localSheetId="7">[1]regioni!#REF!</definedName>
    <definedName name="n">[1]regioni!#REF!</definedName>
    <definedName name="n_24" localSheetId="6">[1]regioni!#REF!</definedName>
    <definedName name="n_24" localSheetId="7">[1]regioni!#REF!</definedName>
    <definedName name="n_24">[1]regioni!#REF!</definedName>
    <definedName name="nb" localSheetId="6">[1]regioni!#REF!</definedName>
    <definedName name="nb" localSheetId="7">[1]regioni!#REF!</definedName>
    <definedName name="nb">[1]regioni!#REF!</definedName>
    <definedName name="ni" localSheetId="6">[1]regioni!#REF!</definedName>
    <definedName name="ni" localSheetId="7">[1]regioni!#REF!</definedName>
    <definedName name="ni">[1]regioni!#REF!</definedName>
    <definedName name="p5_age">[4]p5_ageISC5a!$A$1:$D$55</definedName>
    <definedName name="p5nr">[5]P5nr_2!$A$1:$AC$43</definedName>
    <definedName name="POpula">[6]POpula!$A$1:$I$1559</definedName>
    <definedName name="popula1">[6]POpula!$A$1:$I$1559</definedName>
    <definedName name="smt" localSheetId="6">[1]regioni!#REF!</definedName>
    <definedName name="smt" localSheetId="7">[1]regioni!#REF!</definedName>
    <definedName name="smt">[1]regioni!#REF!</definedName>
    <definedName name="SPSS">[7]Figure5.6!$B$2:$X$30</definedName>
    <definedName name="SysFinanceYearEnd" localSheetId="6">[1]regioni!#REF!</definedName>
    <definedName name="SysFinanceYearEnd" localSheetId="7">[1]regioni!#REF!</definedName>
    <definedName name="SysFinanceYearEnd">[1]regioni!#REF!</definedName>
    <definedName name="SysFinanceYearStart" localSheetId="6">[1]regioni!#REF!</definedName>
    <definedName name="SysFinanceYearStart" localSheetId="7">[1]regioni!#REF!</definedName>
    <definedName name="SysFinanceYearStart">[1]regioni!#REF!</definedName>
    <definedName name="tabx" localSheetId="1" hidden="1">{"g95_96m1",#N/A,FALSE,"Graf(95+96)M";"g95_96m2",#N/A,FALSE,"Graf(95+96)M";"g95_96mb1",#N/A,FALSE,"Graf(95+96)Mb";"g95_96mb2",#N/A,FALSE,"Graf(95+96)Mb";"g95_96f1",#N/A,FALSE,"Graf(95+96)F";"g95_96f2",#N/A,FALSE,"Graf(95+96)F";"g95_96fb1",#N/A,FALSE,"Graf(95+96)Fb";"g95_96fb2",#N/A,FALSE,"Graf(95+96)Fb"}</definedName>
    <definedName name="tabx" localSheetId="2" hidden="1">{"g95_96m1",#N/A,FALSE,"Graf(95+96)M";"g95_96m2",#N/A,FALSE,"Graf(95+96)M";"g95_96mb1",#N/A,FALSE,"Graf(95+96)Mb";"g95_96mb2",#N/A,FALSE,"Graf(95+96)Mb";"g95_96f1",#N/A,FALSE,"Graf(95+96)F";"g95_96f2",#N/A,FALSE,"Graf(95+96)F";"g95_96fb1",#N/A,FALSE,"Graf(95+96)Fb";"g95_96fb2",#N/A,FALSE,"Graf(95+96)Fb"}</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localSheetId="4" hidden="1">{"g95_96m1",#N/A,FALSE,"Graf(95+96)M";"g95_96m2",#N/A,FALSE,"Graf(95+96)M";"g95_96mb1",#N/A,FALSE,"Graf(95+96)Mb";"g95_96mb2",#N/A,FALSE,"Graf(95+96)Mb";"g95_96f1",#N/A,FALSE,"Graf(95+96)F";"g95_96f2",#N/A,FALSE,"Graf(95+96)F";"g95_96fb1",#N/A,FALSE,"Graf(95+96)Fb";"g95_96fb2",#N/A,FALSE,"Graf(95+96)Fb"}</definedName>
    <definedName name="tabx" localSheetId="5" hidden="1">{"g95_96m1",#N/A,FALSE,"Graf(95+96)M";"g95_96m2",#N/A,FALSE,"Graf(95+96)M";"g95_96mb1",#N/A,FALSE,"Graf(95+96)Mb";"g95_96mb2",#N/A,FALSE,"Graf(95+96)Mb";"g95_96f1",#N/A,FALSE,"Graf(95+96)F";"g95_96f2",#N/A,FALSE,"Graf(95+96)F";"g95_96fb1",#N/A,FALSE,"Graf(95+96)Fb";"g95_96fb2",#N/A,FALSE,"Graf(95+96)Fb"}</definedName>
    <definedName name="tabx" localSheetId="6" hidden="1">{"g95_96m1",#N/A,FALSE,"Graf(95+96)M";"g95_96m2",#N/A,FALSE,"Graf(95+96)M";"g95_96mb1",#N/A,FALSE,"Graf(95+96)Mb";"g95_96mb2",#N/A,FALSE,"Graf(95+96)Mb";"g95_96f1",#N/A,FALSE,"Graf(95+96)F";"g95_96f2",#N/A,FALSE,"Graf(95+96)F";"g95_96fb1",#N/A,FALSE,"Graf(95+96)Fb";"g95_96fb2",#N/A,FALSE,"Graf(95+96)Fb"}</definedName>
    <definedName name="tabx" localSheetId="7"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'[8]Graph 3.7.a'!$B$125:$C$151</definedName>
    <definedName name="toto1">[9]Data5.11a!$B$3:$C$34</definedName>
    <definedName name="USA_m" localSheetId="6">[1]regioni!#REF!</definedName>
    <definedName name="USA_m" localSheetId="7">[1]regioni!#REF!</definedName>
    <definedName name="USA_m">[1]regioni!#REF!</definedName>
    <definedName name="Vediamo">[1]regioni!$A$1:$D$17</definedName>
    <definedName name="weight">[10]F5_W!$A$1:$C$33</definedName>
    <definedName name="wrn.Graf95_96." localSheetId="1" hidden="1">{"g95_96m1",#N/A,FALSE,"Graf(95+96)M";"g95_96m2",#N/A,FALSE,"Graf(95+96)M";"g95_96mb1",#N/A,FALSE,"Graf(95+96)Mb";"g95_96mb2",#N/A,FALSE,"Graf(95+96)Mb";"g95_96f1",#N/A,FALSE,"Graf(95+96)F";"g95_96f2",#N/A,FALSE,"Graf(95+96)F";"g95_96fb1",#N/A,FALSE,"Graf(95+96)Fb";"g95_96fb2",#N/A,FALSE,"Graf(95+96)Fb"}</definedName>
    <definedName name="wrn.Graf95_96." localSheetId="2" hidden="1">{"g95_96m1",#N/A,FALSE,"Graf(95+96)M";"g95_96m2",#N/A,FALSE,"Graf(95+96)M";"g95_96mb1",#N/A,FALSE,"Graf(95+96)Mb";"g95_96mb2",#N/A,FALSE,"Graf(95+96)Mb";"g95_96f1",#N/A,FALSE,"Graf(95+96)F";"g95_96f2",#N/A,FALSE,"Graf(95+96)F";"g95_96fb1",#N/A,FALSE,"Graf(95+96)Fb";"g95_96fb2",#N/A,FALSE,"Graf(95+96)Fb"}</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localSheetId="4" hidden="1">{"g95_96m1",#N/A,FALSE,"Graf(95+96)M";"g95_96m2",#N/A,FALSE,"Graf(95+96)M";"g95_96mb1",#N/A,FALSE,"Graf(95+96)Mb";"g95_96mb2",#N/A,FALSE,"Graf(95+96)Mb";"g95_96f1",#N/A,FALSE,"Graf(95+96)F";"g95_96f2",#N/A,FALSE,"Graf(95+96)F";"g95_96fb1",#N/A,FALSE,"Graf(95+96)Fb";"g95_96fb2",#N/A,FALSE,"Graf(95+96)Fb"}</definedName>
    <definedName name="wrn.Graf95_96." localSheetId="5" hidden="1">{"g95_96m1",#N/A,FALSE,"Graf(95+96)M";"g95_96m2",#N/A,FALSE,"Graf(95+96)M";"g95_96mb1",#N/A,FALSE,"Graf(95+96)Mb";"g95_96mb2",#N/A,FALSE,"Graf(95+96)Mb";"g95_96f1",#N/A,FALSE,"Graf(95+96)F";"g95_96f2",#N/A,FALSE,"Graf(95+96)F";"g95_96fb1",#N/A,FALSE,"Graf(95+96)Fb";"g95_96fb2",#N/A,FALSE,"Graf(95+96)Fb"}</definedName>
    <definedName name="wrn.Graf95_96." localSheetId="6" hidden="1">{"g95_96m1",#N/A,FALSE,"Graf(95+96)M";"g95_96m2",#N/A,FALSE,"Graf(95+96)M";"g95_96mb1",#N/A,FALSE,"Graf(95+96)Mb";"g95_96mb2",#N/A,FALSE,"Graf(95+96)Mb";"g95_96f1",#N/A,FALSE,"Graf(95+96)F";"g95_96f2",#N/A,FALSE,"Graf(95+96)F";"g95_96fb1",#N/A,FALSE,"Graf(95+96)Fb";"g95_96fb2",#N/A,FALSE,"Graf(95+96)Fb"}</definedName>
    <definedName name="wrn.Graf95_96." localSheetId="7"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1" hidden="1">{"_R22_General",#N/A,TRUE,"R22_General";"_R22_Questions",#N/A,TRUE,"R22_Questions";"ColA_R22",#N/A,TRUE,"R2295";"_R22_Tables",#N/A,TRUE,"R2295"}</definedName>
    <definedName name="wrn.R22_Data_Collection1997." localSheetId="2" hidden="1">{"_R22_General",#N/A,TRUE,"R22_General";"_R22_Questions",#N/A,TRUE,"R22_Questions";"ColA_R22",#N/A,TRUE,"R2295";"_R22_Tables",#N/A,TRUE,"R2295"}</definedName>
    <definedName name="wrn.R22_Data_Collection1997." localSheetId="3" hidden="1">{"_R22_General",#N/A,TRUE,"R22_General";"_R22_Questions",#N/A,TRUE,"R22_Questions";"ColA_R22",#N/A,TRUE,"R2295";"_R22_Tables",#N/A,TRUE,"R2295"}</definedName>
    <definedName name="wrn.R22_Data_Collection1997." localSheetId="4" hidden="1">{"_R22_General",#N/A,TRUE,"R22_General";"_R22_Questions",#N/A,TRUE,"R22_Questions";"ColA_R22",#N/A,TRUE,"R2295";"_R22_Tables",#N/A,TRUE,"R2295"}</definedName>
    <definedName name="wrn.R22_Data_Collection1997." localSheetId="5" hidden="1">{"_R22_General",#N/A,TRUE,"R22_General";"_R22_Questions",#N/A,TRUE,"R22_Questions";"ColA_R22",#N/A,TRUE,"R2295";"_R22_Tables",#N/A,TRUE,"R2295"}</definedName>
    <definedName name="wrn.R22_Data_Collection1997." localSheetId="6" hidden="1">{"_R22_General",#N/A,TRUE,"R22_General";"_R22_Questions",#N/A,TRUE,"R22_Questions";"ColA_R22",#N/A,TRUE,"R2295";"_R22_Tables",#N/A,TRUE,"R2295"}</definedName>
    <definedName name="wrn.R22_Data_Collection1997." localSheetId="7"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1" hidden="1">{"Page1",#N/A,FALSE,"ARA M&amp;F&amp;T";"Page2",#N/A,FALSE,"ARA M&amp;F&amp;T";"Page3",#N/A,FALSE,"ARA M&amp;F&amp;T"}</definedName>
    <definedName name="wrn.TabARA." localSheetId="2" hidden="1">{"Page1",#N/A,FALSE,"ARA M&amp;F&amp;T";"Page2",#N/A,FALSE,"ARA M&amp;F&amp;T";"Page3",#N/A,FALSE,"ARA M&amp;F&amp;T"}</definedName>
    <definedName name="wrn.TabARA." localSheetId="3" hidden="1">{"Page1",#N/A,FALSE,"ARA M&amp;F&amp;T";"Page2",#N/A,FALSE,"ARA M&amp;F&amp;T";"Page3",#N/A,FALSE,"ARA M&amp;F&amp;T"}</definedName>
    <definedName name="wrn.TabARA." localSheetId="4" hidden="1">{"Page1",#N/A,FALSE,"ARA M&amp;F&amp;T";"Page2",#N/A,FALSE,"ARA M&amp;F&amp;T";"Page3",#N/A,FALSE,"ARA M&amp;F&amp;T"}</definedName>
    <definedName name="wrn.TabARA." localSheetId="5" hidden="1">{"Page1",#N/A,FALSE,"ARA M&amp;F&amp;T";"Page2",#N/A,FALSE,"ARA M&amp;F&amp;T";"Page3",#N/A,FALSE,"ARA M&amp;F&amp;T"}</definedName>
    <definedName name="wrn.TabARA." localSheetId="6" hidden="1">{"Page1",#N/A,FALSE,"ARA M&amp;F&amp;T";"Page2",#N/A,FALSE,"ARA M&amp;F&amp;T";"Page3",#N/A,FALSE,"ARA M&amp;F&amp;T"}</definedName>
    <definedName name="wrn.TabARA." localSheetId="7" hidden="1">{"Page1",#N/A,FALSE,"ARA M&amp;F&amp;T";"Page2",#N/A,FALSE,"ARA M&amp;F&amp;T";"Page3",#N/A,FALSE,"ARA M&amp;F&amp;T"}</definedName>
    <definedName name="wrn.TabARA." hidden="1">{"Page1",#N/A,FALSE,"ARA M&amp;F&amp;T";"Page2",#N/A,FALSE,"ARA M&amp;F&amp;T";"Page3",#N/A,FALSE,"ARA M&amp;F&amp;T"}</definedName>
    <definedName name="x">[11]Settings!$B$14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1" l="1"/>
  <c r="E44" i="26"/>
  <c r="D44" i="26"/>
  <c r="C44" i="26"/>
  <c r="B44" i="26"/>
  <c r="E43" i="26"/>
  <c r="D43" i="26"/>
  <c r="C43" i="26"/>
  <c r="B43" i="26"/>
  <c r="E42" i="26"/>
  <c r="D42" i="26"/>
  <c r="C42" i="26"/>
  <c r="B42" i="26"/>
  <c r="E41" i="26"/>
  <c r="D41" i="26"/>
  <c r="C41" i="26"/>
  <c r="B41" i="26"/>
  <c r="E40" i="26"/>
  <c r="D40" i="26"/>
  <c r="C40" i="26"/>
  <c r="B40" i="26"/>
  <c r="E39" i="26"/>
  <c r="D39" i="26"/>
  <c r="C39" i="26"/>
  <c r="B39" i="26"/>
  <c r="E38" i="26"/>
  <c r="D38" i="26"/>
  <c r="C38" i="26"/>
  <c r="B38" i="26"/>
  <c r="E37" i="26"/>
  <c r="D37" i="26"/>
  <c r="C37" i="26"/>
  <c r="B37" i="26"/>
  <c r="E36" i="26"/>
  <c r="D36" i="26"/>
  <c r="C36" i="26"/>
  <c r="B36" i="26"/>
  <c r="E35" i="26"/>
  <c r="D35" i="26"/>
  <c r="C35" i="26"/>
  <c r="B35" i="26"/>
  <c r="E34" i="26"/>
  <c r="D34" i="26"/>
  <c r="C34" i="26"/>
  <c r="B34" i="26"/>
  <c r="E43" i="25" l="1"/>
  <c r="E42" i="25"/>
  <c r="E40" i="25"/>
  <c r="E37" i="25"/>
  <c r="E36" i="25"/>
  <c r="E44" i="25"/>
  <c r="E41" i="25"/>
  <c r="E39" i="25"/>
  <c r="E38" i="25"/>
  <c r="E34" i="25"/>
  <c r="E35" i="25"/>
  <c r="B9" i="1" l="1"/>
  <c r="B8" i="1"/>
  <c r="B7" i="1"/>
  <c r="B6" i="1"/>
  <c r="B5" i="1"/>
  <c r="B4" i="1"/>
</calcChain>
</file>

<file path=xl/sharedStrings.xml><?xml version="1.0" encoding="utf-8"?>
<sst xmlns="http://schemas.openxmlformats.org/spreadsheetml/2006/main" count="132" uniqueCount="69">
  <si>
    <t>→</t>
  </si>
  <si>
    <t>No</t>
  </si>
  <si>
    <t>Osservatorio Istruzione e formazione professionale. Piemonte 2022</t>
  </si>
  <si>
    <t>L'esperienza scolastica nella vita degli studenti, OCSE-PISA 2018</t>
  </si>
  <si>
    <t>Fig. L.1 Cambio scuola nella primaria e nella secondaria di primo grado, OCSE-PISA 2018</t>
  </si>
  <si>
    <t>No, ho fatto tutte le elementari nella stessa scuola</t>
  </si>
  <si>
    <t>Sì, ho cambiato scuola una volta</t>
  </si>
  <si>
    <t>Sì, ho cambiato scuola più di una volta</t>
  </si>
  <si>
    <t>Italia</t>
  </si>
  <si>
    <t>Spagna</t>
  </si>
  <si>
    <t>Germania</t>
  </si>
  <si>
    <t>Regno Unito</t>
  </si>
  <si>
    <t>Paesi OCSE</t>
  </si>
  <si>
    <t xml:space="preserve">Hai cambiato scuola mentre frequentavi le medie? </t>
  </si>
  <si>
    <t>Hai cambiato scuola mentre frequentavi le elementari?</t>
  </si>
  <si>
    <t>No, ho fatto tutte le medie nella stessa scuola</t>
  </si>
  <si>
    <t>Fig. L.2 Cambio indirizzo di scuola nella secondaria di secondo grado, OCSE-PISA 2018</t>
  </si>
  <si>
    <t>Sì, ho cambiato indirizzo di studi una volta.</t>
  </si>
  <si>
    <t>Sì, ho cambiato indirizzo di studi due o più volte.</t>
  </si>
  <si>
    <t>Ho fatto uno stage</t>
  </si>
  <si>
    <t>Ho partecipato a delle visite organizzate nei luoghi di lavoro</t>
  </si>
  <si>
    <t>Ho visitato una fiera dedicata al mondo del lavoro</t>
  </si>
  <si>
    <t>Ho parlato con un consulente per l’orientamento professionale al di fuori della mia scuola</t>
  </si>
  <si>
    <t>Ho completato un questionario per scoprire i miei interessi e le mie abilità</t>
  </si>
  <si>
    <t>Ho cercato su Internet informazioni riguardanti diverse professioni</t>
  </si>
  <si>
    <t>Ho partecipato a una visita organizzata presso una scuola superiore/un istituto universitario.</t>
  </si>
  <si>
    <t>Ho cercato su Internet informazioni sui programmi delle scuole superiori/università</t>
  </si>
  <si>
    <t>Come cercare un lavoro</t>
  </si>
  <si>
    <t>Come scrivere un curriculum vitae o una sintesi delle mie qualifiche</t>
  </si>
  <si>
    <t>Fig. L.5 Prospettive fra 5 anni, OCSE-PISA 2018</t>
  </si>
  <si>
    <t>Fig. L.3 Attività di orientamento su studi e lavoro, OCSE-PISA 2018</t>
  </si>
  <si>
    <t>Starò lavorando in quanto il lavoro che voglio fare non richiede un titolo di studio (per esempio un diploma o una laurea).</t>
  </si>
  <si>
    <t>Starò lavorando perché devo essere indipendente dal punto di vista economico</t>
  </si>
  <si>
    <t>Starò studiando perché non so ancora che cosa vorrei fare</t>
  </si>
  <si>
    <t>Starò studiando perché il lavoro che voglio fare richiede un titolo di studio (per esempio un diploma o una laurea)</t>
  </si>
  <si>
    <t>Starò studiando o lavorando per altre ragioni</t>
  </si>
  <si>
    <t>Starò facendo qualcos'altro (per esempio viaggiare all’estero, scambi di cooperazione internazionale, ecc).</t>
  </si>
  <si>
    <t>Le aspettative dei miei genitori o tutori riguardo il mio lavoro</t>
  </si>
  <si>
    <t>I piani che i miei amici più stretti hanno per il loro futuro.</t>
  </si>
  <si>
    <t>I miei voti a scuola</t>
  </si>
  <si>
    <t>Le mie attitudini particolari</t>
  </si>
  <si>
    <t>I miei interessi</t>
  </si>
  <si>
    <t>Lo status sociale del lavoro che voglio fare</t>
  </si>
  <si>
    <t>Il sostegno finanziario per l'istruzione o la formazione</t>
  </si>
  <si>
    <t>Le opportunità di istruzione o di formazione per il lavoro che voglio fare</t>
  </si>
  <si>
    <t>Le opportunità di impiego per il lavoro che voglio fare</t>
  </si>
  <si>
    <t>Lo stipendio previsto per il lavoro che voglio fare</t>
  </si>
  <si>
    <t>Le materie in cui vado bene a scuola</t>
  </si>
  <si>
    <t>Hai mai cambiato indirizzo di studi? (Ad esempio, sei passato/a da un Liceo a un Istituto Tecnico)</t>
  </si>
  <si>
    <t>Ho parlato con un consulente per l’orientamento professionale prima di iscrivermi in questa scuola</t>
  </si>
  <si>
    <t>% di chi ha risposto sì</t>
  </si>
  <si>
    <t>Hai compiuto una delle seguenti azioni per informarti sugli studi futuri o sui vari tipi di lavoro?</t>
  </si>
  <si>
    <t>Domanda specifica per il Paese</t>
  </si>
  <si>
    <t>Ho parlato con un consulente per l’orientamento professionale nella mia scuola</t>
  </si>
  <si>
    <t>contatti scuola-lavoro</t>
  </si>
  <si>
    <t>Orientamento</t>
  </si>
  <si>
    <t>Ricerca informazioni</t>
  </si>
  <si>
    <t>Come trovare informazioni su lavori ai quali sono interessato/a</t>
  </si>
  <si>
    <t>Come prepararmi per un colloquio di lavoro</t>
  </si>
  <si>
    <t>Come trovare informazioni sui finanziamenti per gli studenti (borse di studio, prestiti per studenti)</t>
  </si>
  <si>
    <t>Hai acquisito qualcuna delle seguenti competenze? Si, a scuola</t>
  </si>
  <si>
    <t>Hai acquisito qualcuna delle seguenti competenze? Sì, fuori dalla scuola</t>
  </si>
  <si>
    <t>% risposta per IMPORTANTE e MOLTO IMPORTANTE</t>
  </si>
  <si>
    <t>Fig. L.4 Confronto tra le competenze per la ricerca di lavoro acquisite a scuola e fuori da scuola, OCSE- PISA 2018</t>
  </si>
  <si>
    <t>Fig. L.6 Fattori che incidono sulle scelte future in Italia, OCSE-PISA 2018</t>
  </si>
  <si>
    <t>Fig. L.7 Fattori che incidono sulle scelte future confronto Italia, Spagna, Regno Unito, Paesi OCSE, OCSE-PISA 2018</t>
  </si>
  <si>
    <t>Ultimo aggiornamento 15 giugno 2022</t>
  </si>
  <si>
    <t>Fonte: Indagine OCSE-PISA 2018, Questionario Educational Career, elaborazioni IRES Piemonte</t>
  </si>
  <si>
    <r>
      <rPr>
        <sz val="12"/>
        <rFont val="Century Gothic"/>
        <family val="2"/>
      </rPr>
      <t>Sezione statistica L:</t>
    </r>
    <r>
      <rPr>
        <sz val="14"/>
        <rFont val="Century Gothic"/>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</si>
</sst>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 #,##0_-;_-* &quot;-&quot;_-;_-@_-"/>
    <numFmt numFmtId="165" formatCode="0.0"/>
    <numFmt numFmtId="166" formatCode="_(&quot;$&quot;* #,##0_);_(&quot;$&quot;* \(#,##0\);_(&quot;$&quot;* &quot;-&quot;_);_(@_)"/>
    <numFmt numFmtId="167" formatCode="_-[$€]\ * #,##0.00_-;\-[$€]\ * #,##0.00_-;_-[$€]\ * &quot;-&quot;??_-;_-@_-"/>
    <numFmt numFmtId="168" formatCode="_-@"/>
    <numFmt numFmtId="169" formatCode="#,##0_-"/>
    <numFmt numFmtId="170" formatCode="#,##0;\-\ #,##0;_-\ &quot;- &quot;"/>
    <numFmt numFmtId="171" formatCode="_-* #,##0_-_-_-;[Blue]_-* \-#,##0_-_-_-;_-* &quot;-&quot;_-_-_-;[Red]_-@_-_-_-"/>
    <numFmt numFmtId="172" formatCode="#,##0.0_-"/>
    <numFmt numFmtId="173" formatCode="#,##0.00_-"/>
  </numFmts>
  <fonts count="35" x14ac:knownFonts="1">
    <font>
      <sz val="8"/>
      <color theme="1"/>
      <name val="Century Gothic"/>
      <family val="2"/>
    </font>
    <font>
      <sz val="11"/>
      <color theme="1"/>
      <name val="Calibri"/>
      <family val="2"/>
      <scheme val="minor"/>
    </font>
    <font>
      <sz val="8"/>
      <name val="Arial"/>
    </font>
    <font>
      <sz val="10"/>
      <name val="Arial"/>
      <family val="2"/>
    </font>
    <font>
      <u/>
      <sz val="8"/>
      <color indexed="12"/>
      <name val="Arial"/>
      <family val="2"/>
    </font>
    <font>
      <sz val="10"/>
      <color indexed="8"/>
      <name val="Arial"/>
      <family val="2"/>
    </font>
    <font>
      <sz val="8"/>
      <name val="Arial"/>
      <family val="2"/>
    </font>
    <font>
      <sz val="8"/>
      <color indexed="8"/>
      <name val="Tahoma"/>
      <family val="2"/>
    </font>
    <font>
      <sz val="8"/>
      <name val="Tahoma"/>
      <family val="2"/>
    </font>
    <font>
      <b/>
      <sz val="8"/>
      <name val="Tahoma"/>
      <family val="2"/>
    </font>
    <font>
      <b/>
      <sz val="8"/>
      <color indexed="9"/>
      <name val="Tahoma"/>
      <family val="2"/>
    </font>
    <font>
      <i/>
      <sz val="8"/>
      <name val="Tahoma"/>
      <family val="2"/>
    </font>
    <font>
      <sz val="8"/>
      <color indexed="8"/>
      <name val="Times New Roman"/>
      <family val="1"/>
    </font>
    <font>
      <b/>
      <sz val="8"/>
      <color indexed="58"/>
      <name val="Tahoma"/>
      <family val="2"/>
    </font>
    <font>
      <sz val="8"/>
      <color indexed="18"/>
      <name val="Tahoma"/>
      <family val="2"/>
    </font>
    <font>
      <b/>
      <sz val="9"/>
      <color indexed="9"/>
      <name val="Tahoma"/>
      <family val="2"/>
    </font>
    <font>
      <b/>
      <i/>
      <sz val="8"/>
      <name val="Tahoma"/>
      <family val="2"/>
    </font>
    <font>
      <b/>
      <sz val="9"/>
      <color indexed="18"/>
      <name val="Tahoma"/>
      <family val="2"/>
    </font>
    <font>
      <b/>
      <i/>
      <sz val="10"/>
      <name val="Tahoma"/>
      <family val="2"/>
    </font>
    <font>
      <sz val="8"/>
      <name val="Times New Roman"/>
      <family val="1"/>
    </font>
    <font>
      <sz val="8"/>
      <color indexed="9"/>
      <name val="Times New Roman"/>
      <family val="1"/>
    </font>
    <font>
      <sz val="10"/>
      <name val="Century Gothic"/>
      <family val="2"/>
    </font>
    <font>
      <sz val="12"/>
      <name val="Century Gothic"/>
      <family val="2"/>
    </font>
    <font>
      <sz val="16"/>
      <name val="Century Gothic"/>
      <family val="2"/>
    </font>
    <font>
      <sz val="14"/>
      <name val="Century Gothic"/>
      <family val="2"/>
    </font>
    <font>
      <i/>
      <sz val="14"/>
      <name val="Century Gothic"/>
      <family val="2"/>
    </font>
    <font>
      <i/>
      <sz val="11"/>
      <name val="Century Gothic"/>
      <family val="2"/>
    </font>
    <font>
      <sz val="11"/>
      <color theme="2" tint="-0.749992370372631"/>
      <name val="Century Gothic"/>
      <family val="2"/>
    </font>
    <font>
      <sz val="24"/>
      <color rgb="FF00B050"/>
      <name val="Arial"/>
      <family val="2"/>
    </font>
    <font>
      <sz val="14"/>
      <color theme="0"/>
      <name val="Century Gothic"/>
      <family val="2"/>
    </font>
    <font>
      <sz val="8"/>
      <color theme="1"/>
      <name val="Century Gothic"/>
      <family val="2"/>
    </font>
    <font>
      <sz val="9"/>
      <color theme="1"/>
      <name val="Century Gothic"/>
      <family val="2"/>
    </font>
    <font>
      <b/>
      <sz val="8"/>
      <color rgb="FFFF0000"/>
      <name val="Century Gothic"/>
      <family val="2"/>
    </font>
    <font>
      <b/>
      <sz val="8"/>
      <color theme="1"/>
      <name val="Century Gothic"/>
      <family val="2"/>
    </font>
    <font>
      <b/>
      <sz val="11"/>
      <color rgb="FFFF0000"/>
      <name val="Century Gothic"/>
      <family val="2"/>
    </font>
  </fonts>
  <fills count="10">
    <fill>
      <patternFill patternType="none"/>
    </fill>
    <fill>
      <patternFill patternType="gray125"/>
    </fill>
    <fill>
      <patternFill patternType="solid">
        <fgColor indexed="9"/>
        <bgColor indexed="64"/>
      </patternFill>
    </fill>
    <fill>
      <patternFill patternType="solid">
        <fgColor indexed="54"/>
        <bgColor indexed="64"/>
      </patternFill>
    </fill>
    <fill>
      <patternFill patternType="solid">
        <fgColor indexed="55"/>
        <bgColor indexed="31"/>
      </patternFill>
    </fill>
    <fill>
      <patternFill patternType="solid">
        <fgColor indexed="26"/>
        <bgColor indexed="64"/>
      </patternFill>
    </fill>
    <fill>
      <patternFill patternType="solid">
        <fgColor indexed="22"/>
        <bgColor indexed="31"/>
      </patternFill>
    </fill>
    <fill>
      <patternFill patternType="solid">
        <fgColor indexed="42"/>
        <bgColor indexed="64"/>
      </patternFill>
    </fill>
    <fill>
      <patternFill patternType="solid">
        <fgColor indexed="8"/>
        <bgColor indexed="64"/>
      </patternFill>
    </fill>
    <fill>
      <patternFill patternType="solid">
        <fgColor theme="4"/>
        <bgColor indexed="64"/>
      </patternFill>
    </fill>
  </fills>
  <borders count="18">
    <border>
      <left/>
      <right/>
      <top/>
      <bottom/>
      <diagonal/>
    </border>
    <border>
      <left style="hair">
        <color indexed="64"/>
      </left>
      <right style="hair">
        <color indexed="64"/>
      </right>
      <top/>
      <bottom/>
      <diagonal/>
    </border>
    <border>
      <left/>
      <right/>
      <top/>
      <bottom style="hair">
        <color indexed="64"/>
      </bottom>
      <diagonal/>
    </border>
    <border>
      <left style="thin">
        <color indexed="21"/>
      </left>
      <right style="thin">
        <color indexed="21"/>
      </right>
      <top/>
      <bottom style="hair">
        <color indexed="21"/>
      </bottom>
      <diagonal/>
    </border>
    <border>
      <left/>
      <right/>
      <top/>
      <bottom style="hair">
        <color indexed="21"/>
      </bottom>
      <diagonal/>
    </border>
    <border>
      <left style="hair">
        <color indexed="21"/>
      </left>
      <right style="hair">
        <color indexed="21"/>
      </right>
      <top style="hair">
        <color indexed="21"/>
      </top>
      <bottom style="hair">
        <color indexed="21"/>
      </bottom>
      <diagonal/>
    </border>
    <border>
      <left style="thin">
        <color indexed="21"/>
      </left>
      <right style="thin">
        <color indexed="21"/>
      </right>
      <top style="thin">
        <color indexed="21"/>
      </top>
      <bottom style="thin">
        <color indexed="21"/>
      </bottom>
      <diagonal/>
    </border>
    <border>
      <left/>
      <right style="thin">
        <color indexed="21"/>
      </right>
      <top style="thin">
        <color indexed="21"/>
      </top>
      <bottom style="thin">
        <color indexed="21"/>
      </bottom>
      <diagonal/>
    </border>
    <border>
      <left style="hair">
        <color indexed="64"/>
      </left>
      <right style="hair">
        <color indexed="64"/>
      </right>
      <top style="hair">
        <color indexed="64"/>
      </top>
      <bottom style="hair">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s>
  <cellStyleXfs count="57">
    <xf numFmtId="0" fontId="0" fillId="0" borderId="0"/>
    <xf numFmtId="0" fontId="2" fillId="0" borderId="0"/>
    <xf numFmtId="0" fontId="4" fillId="0" borderId="0" applyNumberFormat="0" applyFill="0" applyBorder="0" applyAlignment="0" applyProtection="0">
      <alignment vertical="top"/>
      <protection locked="0"/>
    </xf>
    <xf numFmtId="167" fontId="3" fillId="0" borderId="0" applyFont="0" applyFill="0" applyBorder="0" applyAlignment="0" applyProtection="0"/>
    <xf numFmtId="168" fontId="12" fillId="2" borderId="1">
      <alignment horizontal="left" vertical="center" wrapText="1"/>
    </xf>
    <xf numFmtId="169" fontId="7" fillId="2" borderId="2" applyFill="0" applyProtection="0">
      <alignment horizontal="right" vertical="center"/>
      <protection locked="0"/>
    </xf>
    <xf numFmtId="164" fontId="5"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8" fillId="0" borderId="0">
      <alignment vertical="center"/>
    </xf>
    <xf numFmtId="0" fontId="6" fillId="0" borderId="0"/>
    <xf numFmtId="0" fontId="3" fillId="0" borderId="0"/>
    <xf numFmtId="0" fontId="6" fillId="0" borderId="0"/>
    <xf numFmtId="0" fontId="6" fillId="0" borderId="0"/>
    <xf numFmtId="0" fontId="3" fillId="0" borderId="0"/>
    <xf numFmtId="0" fontId="3" fillId="0" borderId="0"/>
    <xf numFmtId="170" fontId="3" fillId="0" borderId="0" applyFont="0" applyFill="0" applyBorder="0" applyAlignment="0" applyProtection="0"/>
    <xf numFmtId="9" fontId="6" fillId="0" borderId="0" applyFont="0" applyFill="0" applyBorder="0" applyAlignment="0" applyProtection="0"/>
    <xf numFmtId="171" fontId="7" fillId="0" borderId="3" applyFont="0">
      <alignment horizontal="right" vertical="center"/>
      <protection locked="0"/>
    </xf>
    <xf numFmtId="171" fontId="13" fillId="0" borderId="3">
      <alignment horizontal="right" vertical="center"/>
      <protection locked="0"/>
    </xf>
    <xf numFmtId="172" fontId="8" fillId="0" borderId="4">
      <alignment horizontal="right" vertical="center"/>
    </xf>
    <xf numFmtId="173" fontId="8" fillId="0" borderId="4">
      <alignment horizontal="right" vertical="center"/>
    </xf>
    <xf numFmtId="49" fontId="8" fillId="0" borderId="4">
      <alignment vertical="center" wrapText="1"/>
    </xf>
    <xf numFmtId="49" fontId="14" fillId="0" borderId="5">
      <alignment vertical="center" wrapText="1"/>
    </xf>
    <xf numFmtId="0" fontId="11" fillId="0" borderId="0">
      <alignment horizontal="left" vertical="center"/>
    </xf>
    <xf numFmtId="169" fontId="8" fillId="0" borderId="4">
      <alignment horizontal="right" vertical="center"/>
    </xf>
    <xf numFmtId="169" fontId="8" fillId="0" borderId="4">
      <alignment horizontal="right" vertical="center"/>
    </xf>
    <xf numFmtId="164" fontId="10" fillId="3" borderId="5">
      <alignment horizontal="right" vertical="center"/>
    </xf>
    <xf numFmtId="49" fontId="15" fillId="4" borderId="6">
      <alignment horizontal="centerContinuous" vertical="center" wrapText="1"/>
    </xf>
    <xf numFmtId="49" fontId="9" fillId="5" borderId="6">
      <alignment horizontal="center" vertical="center" wrapText="1"/>
    </xf>
    <xf numFmtId="49" fontId="9" fillId="5" borderId="6">
      <alignment horizontal="center" vertical="center" wrapText="1"/>
    </xf>
    <xf numFmtId="49" fontId="16" fillId="5" borderId="6">
      <alignment horizontal="center" vertical="center" wrapText="1"/>
    </xf>
    <xf numFmtId="49" fontId="16" fillId="5" borderId="6">
      <alignment horizontal="center" vertical="center" wrapText="1"/>
    </xf>
    <xf numFmtId="49" fontId="16" fillId="5" borderId="6">
      <alignment horizontal="center" vertical="center" wrapText="1"/>
    </xf>
    <xf numFmtId="49" fontId="16" fillId="5" borderId="7">
      <alignment horizontal="center" vertical="center" wrapText="1"/>
    </xf>
    <xf numFmtId="49" fontId="16" fillId="5" borderId="7">
      <alignment horizontal="center" vertical="center" wrapText="1"/>
    </xf>
    <xf numFmtId="49" fontId="15" fillId="4" borderId="6">
      <alignment horizontal="centerContinuous" vertical="center" wrapText="1"/>
    </xf>
    <xf numFmtId="49" fontId="16" fillId="6" borderId="6">
      <alignment horizontal="centerContinuous" vertical="center" wrapText="1"/>
    </xf>
    <xf numFmtId="49" fontId="16" fillId="6" borderId="6">
      <alignment horizontal="centerContinuous" vertical="center" wrapText="1"/>
    </xf>
    <xf numFmtId="49" fontId="16" fillId="6" borderId="6">
      <alignment horizontal="centerContinuous" vertical="center" wrapText="1"/>
    </xf>
    <xf numFmtId="0" fontId="8" fillId="0" borderId="0">
      <alignment vertical="center" wrapText="1"/>
    </xf>
    <xf numFmtId="0" fontId="8" fillId="0" borderId="0">
      <alignment vertical="center" wrapText="1"/>
    </xf>
    <xf numFmtId="49" fontId="8" fillId="0" borderId="0">
      <alignment vertical="center"/>
    </xf>
    <xf numFmtId="49" fontId="8" fillId="0" borderId="0">
      <alignment vertical="center"/>
    </xf>
    <xf numFmtId="49" fontId="8" fillId="0" borderId="0">
      <alignment vertical="center"/>
    </xf>
    <xf numFmtId="0" fontId="17" fillId="0" borderId="0">
      <alignment horizontal="left" vertical="top" wrapText="1"/>
    </xf>
    <xf numFmtId="0" fontId="17" fillId="0" borderId="0">
      <alignment horizontal="left" vertical="top" wrapText="1"/>
    </xf>
    <xf numFmtId="49" fontId="18" fillId="0" borderId="0">
      <alignment horizontal="left" vertical="center"/>
    </xf>
    <xf numFmtId="49" fontId="18" fillId="0" borderId="0">
      <alignment horizontal="left" vertical="center"/>
    </xf>
    <xf numFmtId="49" fontId="18" fillId="0" borderId="0">
      <alignment horizontal="left" vertical="center"/>
    </xf>
    <xf numFmtId="49" fontId="19" fillId="7" borderId="8" applyFont="0" applyFill="0">
      <alignment horizontal="center" vertical="center" wrapText="1"/>
    </xf>
    <xf numFmtId="1" fontId="20" fillId="8" borderId="0" applyFill="0">
      <alignment horizontal="center" vertical="center"/>
    </xf>
    <xf numFmtId="166" fontId="5" fillId="0" borderId="0" applyFont="0" applyFill="0" applyBorder="0" applyAlignment="0" applyProtection="0"/>
    <xf numFmtId="0" fontId="3" fillId="0" borderId="0"/>
    <xf numFmtId="0" fontId="1" fillId="0" borderId="0"/>
    <xf numFmtId="0" fontId="3" fillId="0" borderId="0"/>
  </cellStyleXfs>
  <cellXfs count="55">
    <xf numFmtId="0" fontId="0" fillId="0" borderId="0" xfId="0"/>
    <xf numFmtId="0" fontId="2" fillId="0" borderId="0" xfId="1"/>
    <xf numFmtId="0" fontId="21" fillId="0" borderId="0" xfId="1" applyFont="1"/>
    <xf numFmtId="0" fontId="25" fillId="0" borderId="0" xfId="1" applyFont="1" applyAlignment="1">
      <alignment horizontal="left"/>
    </xf>
    <xf numFmtId="0" fontId="26" fillId="0" borderId="0" xfId="1" applyFont="1"/>
    <xf numFmtId="0" fontId="2" fillId="0" borderId="0" xfId="1"/>
    <xf numFmtId="0" fontId="28" fillId="0" borderId="0" xfId="2" applyFont="1" applyAlignment="1" applyProtection="1"/>
    <xf numFmtId="0" fontId="1" fillId="0" borderId="0" xfId="55"/>
    <xf numFmtId="165" fontId="1" fillId="0" borderId="0" xfId="55" applyNumberFormat="1"/>
    <xf numFmtId="0" fontId="29" fillId="0" borderId="0" xfId="1" applyFont="1" applyFill="1" applyAlignment="1">
      <alignment horizontal="left" wrapText="1"/>
    </xf>
    <xf numFmtId="0" fontId="31" fillId="0" borderId="0" xfId="55" applyFont="1"/>
    <xf numFmtId="1" fontId="31" fillId="0" borderId="0" xfId="55" applyNumberFormat="1" applyFont="1"/>
    <xf numFmtId="0" fontId="30" fillId="0" borderId="0" xfId="55" applyFont="1"/>
    <xf numFmtId="0" fontId="30" fillId="0" borderId="0" xfId="55" applyFont="1" applyAlignment="1">
      <alignment wrapText="1"/>
    </xf>
    <xf numFmtId="1" fontId="30" fillId="0" borderId="0" xfId="55" applyNumberFormat="1" applyFont="1"/>
    <xf numFmtId="0" fontId="0" fillId="0" borderId="0" xfId="55" applyFont="1" applyAlignment="1">
      <alignment wrapText="1"/>
    </xf>
    <xf numFmtId="0" fontId="0" fillId="0" borderId="9" xfId="55" applyFont="1" applyBorder="1" applyAlignment="1">
      <alignment wrapText="1"/>
    </xf>
    <xf numFmtId="0" fontId="30" fillId="0" borderId="9" xfId="55" applyFont="1" applyBorder="1"/>
    <xf numFmtId="0" fontId="30" fillId="0" borderId="9" xfId="55" applyFont="1" applyBorder="1" applyAlignment="1">
      <alignment wrapText="1"/>
    </xf>
    <xf numFmtId="0" fontId="1" fillId="0" borderId="0" xfId="55" applyAlignment="1">
      <alignment wrapText="1"/>
    </xf>
    <xf numFmtId="1" fontId="0" fillId="0" borderId="0" xfId="55" applyNumberFormat="1" applyFont="1"/>
    <xf numFmtId="0" fontId="0" fillId="0" borderId="9" xfId="55" applyFont="1" applyBorder="1" applyAlignment="1"/>
    <xf numFmtId="0" fontId="1" fillId="0" borderId="9" xfId="55" applyBorder="1"/>
    <xf numFmtId="1" fontId="30" fillId="0" borderId="9" xfId="55" applyNumberFormat="1" applyFont="1" applyBorder="1"/>
    <xf numFmtId="0" fontId="30" fillId="0" borderId="9" xfId="55" applyFont="1" applyBorder="1" applyAlignment="1">
      <alignment horizontal="center" wrapText="1"/>
    </xf>
    <xf numFmtId="1" fontId="30" fillId="0" borderId="9" xfId="55" applyNumberFormat="1" applyFont="1" applyBorder="1" applyAlignment="1">
      <alignment horizontal="center"/>
    </xf>
    <xf numFmtId="0" fontId="31" fillId="0" borderId="9" xfId="55" applyFont="1" applyBorder="1"/>
    <xf numFmtId="0" fontId="1" fillId="0" borderId="9" xfId="55" applyBorder="1" applyAlignment="1">
      <alignment horizontal="center"/>
    </xf>
    <xf numFmtId="0" fontId="31" fillId="0" borderId="9" xfId="55" applyFont="1" applyBorder="1" applyAlignment="1">
      <alignment wrapText="1"/>
    </xf>
    <xf numFmtId="0" fontId="32" fillId="0" borderId="9" xfId="0" applyFont="1" applyBorder="1"/>
    <xf numFmtId="0" fontId="34" fillId="0" borderId="9" xfId="55" applyFont="1" applyBorder="1"/>
    <xf numFmtId="0" fontId="0" fillId="0" borderId="9" xfId="55" applyFont="1" applyBorder="1" applyAlignment="1">
      <alignment horizontal="center" wrapText="1"/>
    </xf>
    <xf numFmtId="0" fontId="0" fillId="0" borderId="9" xfId="0" applyBorder="1" applyAlignment="1">
      <alignment horizontal="left" wrapText="1"/>
    </xf>
    <xf numFmtId="0" fontId="0" fillId="0" borderId="9" xfId="55" applyFont="1" applyBorder="1" applyAlignment="1">
      <alignment horizontal="center"/>
    </xf>
    <xf numFmtId="1" fontId="30" fillId="0" borderId="13" xfId="55" applyNumberFormat="1" applyFont="1" applyBorder="1" applyAlignment="1">
      <alignment horizontal="center"/>
    </xf>
    <xf numFmtId="1" fontId="30" fillId="0" borderId="12" xfId="55" applyNumberFormat="1" applyFont="1" applyBorder="1" applyAlignment="1">
      <alignment horizontal="center"/>
    </xf>
    <xf numFmtId="1" fontId="30" fillId="0" borderId="10" xfId="55" applyNumberFormat="1" applyFont="1" applyBorder="1" applyAlignment="1">
      <alignment horizontal="center"/>
    </xf>
    <xf numFmtId="1" fontId="30" fillId="0" borderId="11" xfId="55" applyNumberFormat="1" applyFont="1" applyBorder="1" applyAlignment="1">
      <alignment horizontal="center"/>
    </xf>
    <xf numFmtId="0" fontId="1" fillId="0" borderId="14" xfId="55" applyBorder="1"/>
    <xf numFmtId="0" fontId="1" fillId="0" borderId="15" xfId="55" applyBorder="1"/>
    <xf numFmtId="0" fontId="1" fillId="0" borderId="16" xfId="55" applyBorder="1"/>
    <xf numFmtId="0" fontId="30" fillId="0" borderId="17" xfId="55" applyFont="1" applyBorder="1" applyAlignment="1">
      <alignment wrapText="1"/>
    </xf>
    <xf numFmtId="1" fontId="30" fillId="0" borderId="17" xfId="55" applyNumberFormat="1" applyFont="1" applyBorder="1" applyAlignment="1">
      <alignment horizontal="center"/>
    </xf>
    <xf numFmtId="0" fontId="32" fillId="0" borderId="13" xfId="55" applyFont="1" applyBorder="1" applyAlignment="1">
      <alignment wrapText="1"/>
    </xf>
    <xf numFmtId="0" fontId="0" fillId="0" borderId="13" xfId="55" applyFont="1" applyBorder="1" applyAlignment="1">
      <alignment wrapText="1"/>
    </xf>
    <xf numFmtId="0" fontId="33" fillId="0" borderId="13" xfId="55" applyFont="1" applyBorder="1" applyAlignment="1">
      <alignment wrapText="1"/>
    </xf>
    <xf numFmtId="1" fontId="33" fillId="0" borderId="13" xfId="55" applyNumberFormat="1" applyFont="1" applyBorder="1"/>
    <xf numFmtId="0" fontId="24" fillId="0" borderId="0" xfId="1" applyFont="1" applyAlignment="1">
      <alignment horizontal="left" wrapText="1"/>
    </xf>
    <xf numFmtId="0" fontId="23" fillId="0" borderId="0" xfId="1" applyFont="1" applyAlignment="1">
      <alignment horizontal="left" wrapText="1"/>
    </xf>
    <xf numFmtId="0" fontId="29" fillId="9" borderId="0" xfId="1" applyFont="1" applyFill="1" applyAlignment="1">
      <alignment horizontal="left" wrapText="1"/>
    </xf>
    <xf numFmtId="0" fontId="27" fillId="0" borderId="0" xfId="11" applyFont="1" applyBorder="1" applyAlignment="1">
      <alignment horizontal="left" wrapText="1"/>
    </xf>
    <xf numFmtId="0" fontId="31" fillId="0" borderId="14" xfId="55" applyFont="1" applyBorder="1" applyAlignment="1">
      <alignment horizontal="center" wrapText="1"/>
    </xf>
    <xf numFmtId="0" fontId="31" fillId="0" borderId="15" xfId="55" applyFont="1" applyBorder="1" applyAlignment="1">
      <alignment horizontal="center" wrapText="1"/>
    </xf>
    <xf numFmtId="0" fontId="31" fillId="0" borderId="16" xfId="55" applyFont="1" applyBorder="1" applyAlignment="1">
      <alignment horizontal="center" wrapText="1"/>
    </xf>
    <xf numFmtId="0" fontId="0" fillId="0" borderId="0" xfId="0" applyFill="1"/>
  </cellXfs>
  <cellStyles count="57">
    <cellStyle name="Collegamento ipertestuale" xfId="2" builtinId="8"/>
    <cellStyle name="Euro" xfId="3"/>
    <cellStyle name="Fiancata" xfId="4"/>
    <cellStyle name="Intero" xfId="5"/>
    <cellStyle name="Migliaia (0)_6_appendice" xfId="6"/>
    <cellStyle name="Migliaia [0] 2" xfId="8"/>
    <cellStyle name="Migliaia [0] 3" xfId="9"/>
    <cellStyle name="Migliaia [0] 4" xfId="7"/>
    <cellStyle name="Normal 2" xfId="54"/>
    <cellStyle name="Normal_Fig. 4.1" xfId="56"/>
    <cellStyle name="Normale" xfId="0" builtinId="0"/>
    <cellStyle name="Normale 2" xfId="10"/>
    <cellStyle name="Normale 2 2" xfId="11"/>
    <cellStyle name="Normale 2 3" xfId="12"/>
    <cellStyle name="Normale 3" xfId="13"/>
    <cellStyle name="Normale 3 2" xfId="14"/>
    <cellStyle name="Normale 4" xfId="15"/>
    <cellStyle name="Normale 5" xfId="16"/>
    <cellStyle name="Normale 6" xfId="1"/>
    <cellStyle name="Normale 7" xfId="55"/>
    <cellStyle name="Nuovo" xfId="17"/>
    <cellStyle name="Percentuale 2" xfId="18"/>
    <cellStyle name="Stile Dati" xfId="19"/>
    <cellStyle name="Stile Dati Regioni" xfId="20"/>
    <cellStyle name="T_decimale(1)" xfId="21"/>
    <cellStyle name="T_decimale(2)" xfId="22"/>
    <cellStyle name="T_fiancata" xfId="23"/>
    <cellStyle name="T_fiancata_ind" xfId="24"/>
    <cellStyle name="T_fonte" xfId="25"/>
    <cellStyle name="T_intero" xfId="26"/>
    <cellStyle name="T_intero_ASSE I - Indicatori QCS 2000-06" xfId="27"/>
    <cellStyle name="T_intero_ind" xfId="28"/>
    <cellStyle name="T_intestazione" xfId="29"/>
    <cellStyle name="T_intestazione bassa" xfId="30"/>
    <cellStyle name="T_intestazione bassa_20070223- Obiettivi di servizio" xfId="31"/>
    <cellStyle name="T_intestazione bassa_ASSE I - Indicatori QCS 2000-06" xfId="32"/>
    <cellStyle name="T_intestazione bassa_ASSE III - Indicatori QCS 2000-06" xfId="33"/>
    <cellStyle name="T_intestazione bassa_ASSE V - Indicatori QCS 2000-06" xfId="34"/>
    <cellStyle name="T_intestazione bassa_ASSE VI - Indicatori QCS 2000-06" xfId="35"/>
    <cellStyle name="T_intestazione bassa_Indicatori Asse VI" xfId="36"/>
    <cellStyle name="T_intestazione_20070223- Obiettivi di servizio" xfId="37"/>
    <cellStyle name="T_intestazione_ASSE I - Indicatori QCS 2000-06" xfId="38"/>
    <cellStyle name="T_intestazione_ASSE III - Indicatori QCS 2000-06" xfId="39"/>
    <cellStyle name="T_intestazione_ASSE V - Indicatori QCS 2000-06" xfId="40"/>
    <cellStyle name="T_sottotitolo" xfId="41"/>
    <cellStyle name="T_sottotitolo_20070223- Obiettivi di servizio" xfId="42"/>
    <cellStyle name="T_sottotitolo_ASSE I - Indicatori QCS 2000-06" xfId="43"/>
    <cellStyle name="T_sottotitolo_ASSE III - Indicatori QCS 2000-06" xfId="44"/>
    <cellStyle name="T_sottotitolo_ASSE V - Indicatori QCS 2000-06" xfId="45"/>
    <cellStyle name="T_titolo" xfId="46"/>
    <cellStyle name="T_titolo_20070223- Obiettivi di servizio" xfId="47"/>
    <cellStyle name="T_titolo_ASSE I - Indicatori QCS 2000-06" xfId="48"/>
    <cellStyle name="T_titolo_ASSE III - Indicatori QCS 2000-06" xfId="49"/>
    <cellStyle name="T_titolo_ASSE V - Indicatori QCS 2000-06" xfId="50"/>
    <cellStyle name="Testata" xfId="51"/>
    <cellStyle name="Tracciato" xfId="52"/>
    <cellStyle name="Valuta (0)_6_appendice" xf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Hai cambiato scuola mentre frequentavi le elementari?</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barChart>
        <c:barDir val="bar"/>
        <c:grouping val="stacked"/>
        <c:varyColors val="0"/>
        <c:ser>
          <c:idx val="0"/>
          <c:order val="0"/>
          <c:tx>
            <c:strRef>
              <c:f>fig_L1!$B$28</c:f>
              <c:strCache>
                <c:ptCount val="1"/>
                <c:pt idx="0">
                  <c:v>No, ho fatto tutte le elementari nella stessa scuola</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fig_L1!$A$29:$A$33</c:f>
              <c:strCache>
                <c:ptCount val="5"/>
                <c:pt idx="0">
                  <c:v>Paesi OCSE</c:v>
                </c:pt>
                <c:pt idx="1">
                  <c:v>Regno Unito</c:v>
                </c:pt>
                <c:pt idx="2">
                  <c:v>Spagna</c:v>
                </c:pt>
                <c:pt idx="3">
                  <c:v>Germania</c:v>
                </c:pt>
                <c:pt idx="4">
                  <c:v>Italia</c:v>
                </c:pt>
              </c:strCache>
            </c:strRef>
          </c:cat>
          <c:val>
            <c:numRef>
              <c:f>fig_L1!$B$29:$B$33</c:f>
              <c:numCache>
                <c:formatCode>0</c:formatCode>
                <c:ptCount val="5"/>
                <c:pt idx="0">
                  <c:v>66.7</c:v>
                </c:pt>
                <c:pt idx="1">
                  <c:v>67.8</c:v>
                </c:pt>
                <c:pt idx="2">
                  <c:v>78.5</c:v>
                </c:pt>
                <c:pt idx="3">
                  <c:v>81.8</c:v>
                </c:pt>
                <c:pt idx="4">
                  <c:v>84</c:v>
                </c:pt>
              </c:numCache>
            </c:numRef>
          </c:val>
          <c:extLst>
            <c:ext xmlns:c16="http://schemas.microsoft.com/office/drawing/2014/chart" uri="{C3380CC4-5D6E-409C-BE32-E72D297353CC}">
              <c16:uniqueId val="{00000000-9022-4857-9F05-89033AF90090}"/>
            </c:ext>
          </c:extLst>
        </c:ser>
        <c:ser>
          <c:idx val="1"/>
          <c:order val="1"/>
          <c:tx>
            <c:strRef>
              <c:f>fig_L1!$C$28</c:f>
              <c:strCache>
                <c:ptCount val="1"/>
                <c:pt idx="0">
                  <c:v>Sì, ho cambiato scuola una volta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fig_L1!$A$29:$A$33</c:f>
              <c:strCache>
                <c:ptCount val="5"/>
                <c:pt idx="0">
                  <c:v>Paesi OCSE</c:v>
                </c:pt>
                <c:pt idx="1">
                  <c:v>Regno Unito</c:v>
                </c:pt>
                <c:pt idx="2">
                  <c:v>Spagna</c:v>
                </c:pt>
                <c:pt idx="3">
                  <c:v>Germania</c:v>
                </c:pt>
                <c:pt idx="4">
                  <c:v>Italia</c:v>
                </c:pt>
              </c:strCache>
            </c:strRef>
          </c:cat>
          <c:val>
            <c:numRef>
              <c:f>fig_L1!$C$29:$C$33</c:f>
              <c:numCache>
                <c:formatCode>0</c:formatCode>
                <c:ptCount val="5"/>
                <c:pt idx="0">
                  <c:v>22.6</c:v>
                </c:pt>
                <c:pt idx="1">
                  <c:v>22.1</c:v>
                </c:pt>
                <c:pt idx="2">
                  <c:v>16.3</c:v>
                </c:pt>
                <c:pt idx="3">
                  <c:v>13.8</c:v>
                </c:pt>
                <c:pt idx="4">
                  <c:v>12.4</c:v>
                </c:pt>
              </c:numCache>
            </c:numRef>
          </c:val>
          <c:extLst>
            <c:ext xmlns:c16="http://schemas.microsoft.com/office/drawing/2014/chart" uri="{C3380CC4-5D6E-409C-BE32-E72D297353CC}">
              <c16:uniqueId val="{00000001-9022-4857-9F05-89033AF90090}"/>
            </c:ext>
          </c:extLst>
        </c:ser>
        <c:ser>
          <c:idx val="2"/>
          <c:order val="2"/>
          <c:tx>
            <c:strRef>
              <c:f>fig_L1!$D$28</c:f>
              <c:strCache>
                <c:ptCount val="1"/>
                <c:pt idx="0">
                  <c:v>Sì, ho cambiato scuola più di una volta</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fig_L1!$A$29:$A$33</c:f>
              <c:strCache>
                <c:ptCount val="5"/>
                <c:pt idx="0">
                  <c:v>Paesi OCSE</c:v>
                </c:pt>
                <c:pt idx="1">
                  <c:v>Regno Unito</c:v>
                </c:pt>
                <c:pt idx="2">
                  <c:v>Spagna</c:v>
                </c:pt>
                <c:pt idx="3">
                  <c:v>Germania</c:v>
                </c:pt>
                <c:pt idx="4">
                  <c:v>Italia</c:v>
                </c:pt>
              </c:strCache>
            </c:strRef>
          </c:cat>
          <c:val>
            <c:numRef>
              <c:f>fig_L1!$D$29:$D$33</c:f>
              <c:numCache>
                <c:formatCode>0</c:formatCode>
                <c:ptCount val="5"/>
                <c:pt idx="0">
                  <c:v>10.7</c:v>
                </c:pt>
                <c:pt idx="1">
                  <c:v>10.1</c:v>
                </c:pt>
                <c:pt idx="2">
                  <c:v>5.2</c:v>
                </c:pt>
                <c:pt idx="3">
                  <c:v>4.5</c:v>
                </c:pt>
                <c:pt idx="4">
                  <c:v>3.5</c:v>
                </c:pt>
              </c:numCache>
            </c:numRef>
          </c:val>
          <c:extLst>
            <c:ext xmlns:c16="http://schemas.microsoft.com/office/drawing/2014/chart" uri="{C3380CC4-5D6E-409C-BE32-E72D297353CC}">
              <c16:uniqueId val="{00000002-9022-4857-9F05-89033AF90090}"/>
            </c:ext>
          </c:extLst>
        </c:ser>
        <c:dLbls>
          <c:showLegendKey val="0"/>
          <c:showVal val="0"/>
          <c:showCatName val="0"/>
          <c:showSerName val="0"/>
          <c:showPercent val="0"/>
          <c:showBubbleSize val="0"/>
        </c:dLbls>
        <c:gapWidth val="100"/>
        <c:overlap val="100"/>
        <c:axId val="94250096"/>
        <c:axId val="94252592"/>
      </c:barChart>
      <c:catAx>
        <c:axId val="94250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94252592"/>
        <c:crosses val="autoZero"/>
        <c:auto val="1"/>
        <c:lblAlgn val="ctr"/>
        <c:lblOffset val="100"/>
        <c:noMultiLvlLbl val="0"/>
      </c:catAx>
      <c:valAx>
        <c:axId val="94252592"/>
        <c:scaling>
          <c:orientation val="minMax"/>
          <c:max val="10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942500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fig_L6!$E$33</c:f>
              <c:strCache>
                <c:ptCount val="1"/>
                <c:pt idx="0">
                  <c:v>Italia</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fig_L6!$D$34:$D$44</c:f>
              <c:strCache>
                <c:ptCount val="11"/>
                <c:pt idx="0">
                  <c:v>I piani che i miei amici più stretti hanno per il loro futuro.</c:v>
                </c:pt>
                <c:pt idx="1">
                  <c:v>Le aspettative dei miei genitori o tutori riguardo il mio lavoro</c:v>
                </c:pt>
                <c:pt idx="2">
                  <c:v>Lo status sociale del lavoro che voglio fare</c:v>
                </c:pt>
                <c:pt idx="3">
                  <c:v>Il sostegno finanziario per l'istruzione o la formazione</c:v>
                </c:pt>
                <c:pt idx="4">
                  <c:v>I miei voti a scuola</c:v>
                </c:pt>
                <c:pt idx="5">
                  <c:v>Le materie in cui vado bene a scuola</c:v>
                </c:pt>
                <c:pt idx="6">
                  <c:v>Le opportunità di istruzione o di formazione per il lavoro che voglio fare</c:v>
                </c:pt>
                <c:pt idx="7">
                  <c:v>Le mie attitudini particolari</c:v>
                </c:pt>
                <c:pt idx="8">
                  <c:v>Le opportunità di impiego per il lavoro che voglio fare</c:v>
                </c:pt>
                <c:pt idx="9">
                  <c:v>Lo stipendio previsto per il lavoro che voglio fare</c:v>
                </c:pt>
                <c:pt idx="10">
                  <c:v>I miei interessi</c:v>
                </c:pt>
              </c:strCache>
            </c:strRef>
          </c:cat>
          <c:val>
            <c:numRef>
              <c:f>fig_L6!$E$34:$E$44</c:f>
              <c:numCache>
                <c:formatCode>0</c:formatCode>
                <c:ptCount val="11"/>
                <c:pt idx="0">
                  <c:v>26.7</c:v>
                </c:pt>
                <c:pt idx="1">
                  <c:v>45.5</c:v>
                </c:pt>
                <c:pt idx="2">
                  <c:v>59.099999999999994</c:v>
                </c:pt>
                <c:pt idx="3">
                  <c:v>60.3</c:v>
                </c:pt>
                <c:pt idx="4">
                  <c:v>62.6</c:v>
                </c:pt>
                <c:pt idx="5">
                  <c:v>67.400000000000006</c:v>
                </c:pt>
                <c:pt idx="6">
                  <c:v>67.5</c:v>
                </c:pt>
                <c:pt idx="7">
                  <c:v>68.400000000000006</c:v>
                </c:pt>
                <c:pt idx="8">
                  <c:v>70</c:v>
                </c:pt>
                <c:pt idx="9">
                  <c:v>71.599999999999994</c:v>
                </c:pt>
                <c:pt idx="10">
                  <c:v>77.599999999999994</c:v>
                </c:pt>
              </c:numCache>
            </c:numRef>
          </c:val>
          <c:extLst>
            <c:ext xmlns:c16="http://schemas.microsoft.com/office/drawing/2014/chart" uri="{C3380CC4-5D6E-409C-BE32-E72D297353CC}">
              <c16:uniqueId val="{00000000-C387-4662-B117-62B155744749}"/>
            </c:ext>
          </c:extLst>
        </c:ser>
        <c:dLbls>
          <c:showLegendKey val="0"/>
          <c:showVal val="0"/>
          <c:showCatName val="0"/>
          <c:showSerName val="0"/>
          <c:showPercent val="0"/>
          <c:showBubbleSize val="0"/>
        </c:dLbls>
        <c:gapWidth val="82"/>
        <c:axId val="1086708000"/>
        <c:axId val="1086711744"/>
      </c:barChart>
      <c:catAx>
        <c:axId val="10867080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086711744"/>
        <c:crosses val="autoZero"/>
        <c:auto val="1"/>
        <c:lblAlgn val="ctr"/>
        <c:lblOffset val="100"/>
        <c:noMultiLvlLbl val="0"/>
      </c:catAx>
      <c:valAx>
        <c:axId val="1086711744"/>
        <c:scaling>
          <c:orientation val="minMax"/>
          <c:max val="100"/>
        </c:scaling>
        <c:delete val="1"/>
        <c:axPos val="b"/>
        <c:numFmt formatCode="0" sourceLinked="1"/>
        <c:majorTickMark val="none"/>
        <c:minorTickMark val="none"/>
        <c:tickLblPos val="nextTo"/>
        <c:crossAx val="10867080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191426987856884"/>
          <c:y val="3.4920634920634921E-2"/>
          <c:w val="0.38210104299789749"/>
          <c:h val="0.8919155105611799"/>
        </c:manualLayout>
      </c:layout>
      <c:barChart>
        <c:barDir val="bar"/>
        <c:grouping val="clustered"/>
        <c:varyColors val="0"/>
        <c:ser>
          <c:idx val="0"/>
          <c:order val="0"/>
          <c:tx>
            <c:strRef>
              <c:f>fig_L7!$B$33</c:f>
              <c:strCache>
                <c:ptCount val="1"/>
                <c:pt idx="0">
                  <c:v>Paesi OCSE</c:v>
                </c:pt>
              </c:strCache>
            </c:strRef>
          </c:tx>
          <c:spPr>
            <a:pattFill prst="ltUpDiag">
              <a:fgClr>
                <a:schemeClr val="bg1">
                  <a:lumMod val="65000"/>
                </a:schemeClr>
              </a:fgClr>
              <a:bgClr>
                <a:schemeClr val="bg1"/>
              </a:bgClr>
            </a:pattFill>
            <a:ln w="25400">
              <a:solidFill>
                <a:schemeClr val="bg1">
                  <a:lumMod val="65000"/>
                </a:schemeClr>
              </a:solidFill>
            </a:ln>
            <a:effectLst/>
          </c:spPr>
          <c:invertIfNegative val="0"/>
          <c:cat>
            <c:strRef>
              <c:f>fig_L7!$A$34:$A$44</c:f>
              <c:strCache>
                <c:ptCount val="11"/>
                <c:pt idx="0">
                  <c:v>I piani che i miei amici più stretti hanno per il loro futuro.</c:v>
                </c:pt>
                <c:pt idx="1">
                  <c:v>Le aspettative dei miei genitori o tutori riguardo il mio lavoro</c:v>
                </c:pt>
                <c:pt idx="2">
                  <c:v>Lo status sociale del lavoro che voglio fare</c:v>
                </c:pt>
                <c:pt idx="3">
                  <c:v>Il sostegno finanziario per l'istruzione o la formazione</c:v>
                </c:pt>
                <c:pt idx="4">
                  <c:v>I miei voti a scuola</c:v>
                </c:pt>
                <c:pt idx="5">
                  <c:v>Le materie in cui vado bene a scuola</c:v>
                </c:pt>
                <c:pt idx="6">
                  <c:v>Le opportunità di istruzione o di formazione per il lavoro che voglio fare</c:v>
                </c:pt>
                <c:pt idx="7">
                  <c:v>Le mie attitudini particolari</c:v>
                </c:pt>
                <c:pt idx="8">
                  <c:v>Le opportunità di impiego per il lavoro che voglio fare</c:v>
                </c:pt>
                <c:pt idx="9">
                  <c:v>Lo stipendio previsto per il lavoro che voglio fare</c:v>
                </c:pt>
                <c:pt idx="10">
                  <c:v>I miei interessi</c:v>
                </c:pt>
              </c:strCache>
            </c:strRef>
          </c:cat>
          <c:val>
            <c:numRef>
              <c:f>fig_L7!$B$34:$B$44</c:f>
              <c:numCache>
                <c:formatCode>0</c:formatCode>
                <c:ptCount val="11"/>
                <c:pt idx="0">
                  <c:v>36</c:v>
                </c:pt>
                <c:pt idx="1">
                  <c:v>56.5</c:v>
                </c:pt>
                <c:pt idx="2">
                  <c:v>64.400000000000006</c:v>
                </c:pt>
                <c:pt idx="3">
                  <c:v>67.900000000000006</c:v>
                </c:pt>
                <c:pt idx="4">
                  <c:v>79</c:v>
                </c:pt>
                <c:pt idx="5">
                  <c:v>81.300000000000011</c:v>
                </c:pt>
                <c:pt idx="6">
                  <c:v>75.199999999999989</c:v>
                </c:pt>
                <c:pt idx="7">
                  <c:v>80.199999999999989</c:v>
                </c:pt>
                <c:pt idx="8">
                  <c:v>79.900000000000006</c:v>
                </c:pt>
                <c:pt idx="9">
                  <c:v>79</c:v>
                </c:pt>
                <c:pt idx="10">
                  <c:v>72.2</c:v>
                </c:pt>
              </c:numCache>
            </c:numRef>
          </c:val>
          <c:extLst>
            <c:ext xmlns:c16="http://schemas.microsoft.com/office/drawing/2014/chart" uri="{C3380CC4-5D6E-409C-BE32-E72D297353CC}">
              <c16:uniqueId val="{00000000-0066-4802-97CF-097316F22661}"/>
            </c:ext>
          </c:extLst>
        </c:ser>
        <c:ser>
          <c:idx val="1"/>
          <c:order val="1"/>
          <c:tx>
            <c:strRef>
              <c:f>fig_L7!$C$33</c:f>
              <c:strCache>
                <c:ptCount val="1"/>
                <c:pt idx="0">
                  <c:v>Regno Unito</c:v>
                </c:pt>
              </c:strCache>
            </c:strRef>
          </c:tx>
          <c:spPr>
            <a:solidFill>
              <a:srgbClr val="FF0000"/>
            </a:solidFill>
            <a:ln>
              <a:noFill/>
            </a:ln>
            <a:effectLst/>
          </c:spPr>
          <c:invertIfNegative val="0"/>
          <c:cat>
            <c:strRef>
              <c:f>fig_L7!$A$34:$A$44</c:f>
              <c:strCache>
                <c:ptCount val="11"/>
                <c:pt idx="0">
                  <c:v>I piani che i miei amici più stretti hanno per il loro futuro.</c:v>
                </c:pt>
                <c:pt idx="1">
                  <c:v>Le aspettative dei miei genitori o tutori riguardo il mio lavoro</c:v>
                </c:pt>
                <c:pt idx="2">
                  <c:v>Lo status sociale del lavoro che voglio fare</c:v>
                </c:pt>
                <c:pt idx="3">
                  <c:v>Il sostegno finanziario per l'istruzione o la formazione</c:v>
                </c:pt>
                <c:pt idx="4">
                  <c:v>I miei voti a scuola</c:v>
                </c:pt>
                <c:pt idx="5">
                  <c:v>Le materie in cui vado bene a scuola</c:v>
                </c:pt>
                <c:pt idx="6">
                  <c:v>Le opportunità di istruzione o di formazione per il lavoro che voglio fare</c:v>
                </c:pt>
                <c:pt idx="7">
                  <c:v>Le mie attitudini particolari</c:v>
                </c:pt>
                <c:pt idx="8">
                  <c:v>Le opportunità di impiego per il lavoro che voglio fare</c:v>
                </c:pt>
                <c:pt idx="9">
                  <c:v>Lo stipendio previsto per il lavoro che voglio fare</c:v>
                </c:pt>
                <c:pt idx="10">
                  <c:v>I miei interessi</c:v>
                </c:pt>
              </c:strCache>
            </c:strRef>
          </c:cat>
          <c:val>
            <c:numRef>
              <c:f>fig_L7!$C$34:$C$44</c:f>
              <c:numCache>
                <c:formatCode>0</c:formatCode>
                <c:ptCount val="11"/>
                <c:pt idx="0">
                  <c:v>24</c:v>
                </c:pt>
                <c:pt idx="1">
                  <c:v>47.1</c:v>
                </c:pt>
                <c:pt idx="2">
                  <c:v>53.3</c:v>
                </c:pt>
                <c:pt idx="3">
                  <c:v>75</c:v>
                </c:pt>
                <c:pt idx="4">
                  <c:v>90</c:v>
                </c:pt>
                <c:pt idx="5">
                  <c:v>87.4</c:v>
                </c:pt>
                <c:pt idx="6">
                  <c:v>80</c:v>
                </c:pt>
                <c:pt idx="7">
                  <c:v>72.699999999999989</c:v>
                </c:pt>
                <c:pt idx="8">
                  <c:v>85.9</c:v>
                </c:pt>
                <c:pt idx="9">
                  <c:v>82.6</c:v>
                </c:pt>
                <c:pt idx="10">
                  <c:v>67.300000000000011</c:v>
                </c:pt>
              </c:numCache>
            </c:numRef>
          </c:val>
          <c:extLst>
            <c:ext xmlns:c16="http://schemas.microsoft.com/office/drawing/2014/chart" uri="{C3380CC4-5D6E-409C-BE32-E72D297353CC}">
              <c16:uniqueId val="{00000001-0066-4802-97CF-097316F22661}"/>
            </c:ext>
          </c:extLst>
        </c:ser>
        <c:ser>
          <c:idx val="2"/>
          <c:order val="2"/>
          <c:tx>
            <c:strRef>
              <c:f>fig_L7!$D$33</c:f>
              <c:strCache>
                <c:ptCount val="1"/>
                <c:pt idx="0">
                  <c:v>Spagna</c:v>
                </c:pt>
              </c:strCache>
            </c:strRef>
          </c:tx>
          <c:spPr>
            <a:solidFill>
              <a:srgbClr val="FFC000"/>
            </a:solidFill>
            <a:ln>
              <a:noFill/>
            </a:ln>
            <a:effectLst/>
          </c:spPr>
          <c:invertIfNegative val="0"/>
          <c:cat>
            <c:strRef>
              <c:f>fig_L7!$A$34:$A$44</c:f>
              <c:strCache>
                <c:ptCount val="11"/>
                <c:pt idx="0">
                  <c:v>I piani che i miei amici più stretti hanno per il loro futuro.</c:v>
                </c:pt>
                <c:pt idx="1">
                  <c:v>Le aspettative dei miei genitori o tutori riguardo il mio lavoro</c:v>
                </c:pt>
                <c:pt idx="2">
                  <c:v>Lo status sociale del lavoro che voglio fare</c:v>
                </c:pt>
                <c:pt idx="3">
                  <c:v>Il sostegno finanziario per l'istruzione o la formazione</c:v>
                </c:pt>
                <c:pt idx="4">
                  <c:v>I miei voti a scuola</c:v>
                </c:pt>
                <c:pt idx="5">
                  <c:v>Le materie in cui vado bene a scuola</c:v>
                </c:pt>
                <c:pt idx="6">
                  <c:v>Le opportunità di istruzione o di formazione per il lavoro che voglio fare</c:v>
                </c:pt>
                <c:pt idx="7">
                  <c:v>Le mie attitudini particolari</c:v>
                </c:pt>
                <c:pt idx="8">
                  <c:v>Le opportunità di impiego per il lavoro che voglio fare</c:v>
                </c:pt>
                <c:pt idx="9">
                  <c:v>Lo stipendio previsto per il lavoro che voglio fare</c:v>
                </c:pt>
                <c:pt idx="10">
                  <c:v>I miei interessi</c:v>
                </c:pt>
              </c:strCache>
            </c:strRef>
          </c:cat>
          <c:val>
            <c:numRef>
              <c:f>fig_L7!$D$34:$D$44</c:f>
              <c:numCache>
                <c:formatCode>0</c:formatCode>
                <c:ptCount val="11"/>
                <c:pt idx="0">
                  <c:v>31.400000000000002</c:v>
                </c:pt>
                <c:pt idx="1">
                  <c:v>57.7</c:v>
                </c:pt>
                <c:pt idx="2">
                  <c:v>59.3</c:v>
                </c:pt>
                <c:pt idx="3">
                  <c:v>62</c:v>
                </c:pt>
                <c:pt idx="4">
                  <c:v>85.3</c:v>
                </c:pt>
                <c:pt idx="5">
                  <c:v>86.5</c:v>
                </c:pt>
                <c:pt idx="6">
                  <c:v>74.5</c:v>
                </c:pt>
                <c:pt idx="7">
                  <c:v>85.5</c:v>
                </c:pt>
                <c:pt idx="8">
                  <c:v>82.6</c:v>
                </c:pt>
                <c:pt idx="9">
                  <c:v>78.8</c:v>
                </c:pt>
                <c:pt idx="10">
                  <c:v>62.699999999999996</c:v>
                </c:pt>
              </c:numCache>
            </c:numRef>
          </c:val>
          <c:extLst>
            <c:ext xmlns:c16="http://schemas.microsoft.com/office/drawing/2014/chart" uri="{C3380CC4-5D6E-409C-BE32-E72D297353CC}">
              <c16:uniqueId val="{00000002-0066-4802-97CF-097316F22661}"/>
            </c:ext>
          </c:extLst>
        </c:ser>
        <c:ser>
          <c:idx val="3"/>
          <c:order val="3"/>
          <c:tx>
            <c:strRef>
              <c:f>fig_L7!$E$33</c:f>
              <c:strCache>
                <c:ptCount val="1"/>
                <c:pt idx="0">
                  <c:v>Italia</c:v>
                </c:pt>
              </c:strCache>
            </c:strRef>
          </c:tx>
          <c:spPr>
            <a:solidFill>
              <a:schemeClr val="accent5"/>
            </a:solidFill>
            <a:ln>
              <a:noFill/>
            </a:ln>
            <a:effectLst/>
          </c:spPr>
          <c:invertIfNegative val="0"/>
          <c:cat>
            <c:strRef>
              <c:f>fig_L7!$A$34:$A$44</c:f>
              <c:strCache>
                <c:ptCount val="11"/>
                <c:pt idx="0">
                  <c:v>I piani che i miei amici più stretti hanno per il loro futuro.</c:v>
                </c:pt>
                <c:pt idx="1">
                  <c:v>Le aspettative dei miei genitori o tutori riguardo il mio lavoro</c:v>
                </c:pt>
                <c:pt idx="2">
                  <c:v>Lo status sociale del lavoro che voglio fare</c:v>
                </c:pt>
                <c:pt idx="3">
                  <c:v>Il sostegno finanziario per l'istruzione o la formazione</c:v>
                </c:pt>
                <c:pt idx="4">
                  <c:v>I miei voti a scuola</c:v>
                </c:pt>
                <c:pt idx="5">
                  <c:v>Le materie in cui vado bene a scuola</c:v>
                </c:pt>
                <c:pt idx="6">
                  <c:v>Le opportunità di istruzione o di formazione per il lavoro che voglio fare</c:v>
                </c:pt>
                <c:pt idx="7">
                  <c:v>Le mie attitudini particolari</c:v>
                </c:pt>
                <c:pt idx="8">
                  <c:v>Le opportunità di impiego per il lavoro che voglio fare</c:v>
                </c:pt>
                <c:pt idx="9">
                  <c:v>Lo stipendio previsto per il lavoro che voglio fare</c:v>
                </c:pt>
                <c:pt idx="10">
                  <c:v>I miei interessi</c:v>
                </c:pt>
              </c:strCache>
            </c:strRef>
          </c:cat>
          <c:val>
            <c:numRef>
              <c:f>fig_L7!$E$34:$E$44</c:f>
              <c:numCache>
                <c:formatCode>0</c:formatCode>
                <c:ptCount val="11"/>
                <c:pt idx="0">
                  <c:v>26.7</c:v>
                </c:pt>
                <c:pt idx="1">
                  <c:v>45.5</c:v>
                </c:pt>
                <c:pt idx="2">
                  <c:v>59.099999999999994</c:v>
                </c:pt>
                <c:pt idx="3">
                  <c:v>60.3</c:v>
                </c:pt>
                <c:pt idx="4">
                  <c:v>62.6</c:v>
                </c:pt>
                <c:pt idx="5">
                  <c:v>67.400000000000006</c:v>
                </c:pt>
                <c:pt idx="6">
                  <c:v>67.5</c:v>
                </c:pt>
                <c:pt idx="7">
                  <c:v>68.400000000000006</c:v>
                </c:pt>
                <c:pt idx="8">
                  <c:v>70</c:v>
                </c:pt>
                <c:pt idx="9">
                  <c:v>71.599999999999994</c:v>
                </c:pt>
                <c:pt idx="10">
                  <c:v>77.599999999999994</c:v>
                </c:pt>
              </c:numCache>
            </c:numRef>
          </c:val>
          <c:extLst>
            <c:ext xmlns:c16="http://schemas.microsoft.com/office/drawing/2014/chart" uri="{C3380CC4-5D6E-409C-BE32-E72D297353CC}">
              <c16:uniqueId val="{00000003-0066-4802-97CF-097316F22661}"/>
            </c:ext>
          </c:extLst>
        </c:ser>
        <c:dLbls>
          <c:showLegendKey val="0"/>
          <c:showVal val="0"/>
          <c:showCatName val="0"/>
          <c:showSerName val="0"/>
          <c:showPercent val="0"/>
          <c:showBubbleSize val="0"/>
        </c:dLbls>
        <c:gapWidth val="100"/>
        <c:overlap val="-20"/>
        <c:axId val="1086708000"/>
        <c:axId val="1086711744"/>
      </c:barChart>
      <c:catAx>
        <c:axId val="10867080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086711744"/>
        <c:crosses val="autoZero"/>
        <c:auto val="1"/>
        <c:lblAlgn val="ctr"/>
        <c:lblOffset val="100"/>
        <c:noMultiLvlLbl val="0"/>
      </c:catAx>
      <c:valAx>
        <c:axId val="1086711744"/>
        <c:scaling>
          <c:orientation val="minMax"/>
          <c:max val="100"/>
        </c:scaling>
        <c:delete val="0"/>
        <c:axPos val="b"/>
        <c:numFmt formatCode="0" sourceLinked="1"/>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086708000"/>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Hai cambiato scuola mentre frequentavi le medie?</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manualLayout>
          <c:layoutTarget val="inner"/>
          <c:xMode val="edge"/>
          <c:yMode val="edge"/>
          <c:x val="0.18434754904191888"/>
          <c:y val="0.18390748031496063"/>
          <c:w val="0.77871209017947896"/>
          <c:h val="0.52304297900262464"/>
        </c:manualLayout>
      </c:layout>
      <c:barChart>
        <c:barDir val="bar"/>
        <c:grouping val="stacked"/>
        <c:varyColors val="0"/>
        <c:ser>
          <c:idx val="0"/>
          <c:order val="0"/>
          <c:tx>
            <c:strRef>
              <c:f>fig_L1!$G$28</c:f>
              <c:strCache>
                <c:ptCount val="1"/>
                <c:pt idx="0">
                  <c:v>No, ho fatto tutte le medie nella stessa scuola</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fig_L1!$F$29:$F$33</c:f>
              <c:strCache>
                <c:ptCount val="5"/>
                <c:pt idx="0">
                  <c:v>Germania</c:v>
                </c:pt>
                <c:pt idx="1">
                  <c:v>Paesi OCSE</c:v>
                </c:pt>
                <c:pt idx="2">
                  <c:v>Regno Unito</c:v>
                </c:pt>
                <c:pt idx="3">
                  <c:v>Spagna</c:v>
                </c:pt>
                <c:pt idx="4">
                  <c:v>Italia</c:v>
                </c:pt>
              </c:strCache>
            </c:strRef>
          </c:cat>
          <c:val>
            <c:numRef>
              <c:f>fig_L1!$G$29:$G$33</c:f>
              <c:numCache>
                <c:formatCode>0</c:formatCode>
                <c:ptCount val="5"/>
                <c:pt idx="0">
                  <c:v>74.8</c:v>
                </c:pt>
                <c:pt idx="1">
                  <c:v>76.5</c:v>
                </c:pt>
                <c:pt idx="2">
                  <c:v>83.3</c:v>
                </c:pt>
                <c:pt idx="3">
                  <c:v>83.7</c:v>
                </c:pt>
                <c:pt idx="4">
                  <c:v>91.5</c:v>
                </c:pt>
              </c:numCache>
            </c:numRef>
          </c:val>
          <c:extLst>
            <c:ext xmlns:c16="http://schemas.microsoft.com/office/drawing/2014/chart" uri="{C3380CC4-5D6E-409C-BE32-E72D297353CC}">
              <c16:uniqueId val="{00000000-2907-4F75-A4BE-516AB5836C4D}"/>
            </c:ext>
          </c:extLst>
        </c:ser>
        <c:ser>
          <c:idx val="1"/>
          <c:order val="1"/>
          <c:tx>
            <c:strRef>
              <c:f>fig_L1!$H$28</c:f>
              <c:strCache>
                <c:ptCount val="1"/>
                <c:pt idx="0">
                  <c:v>Sì, ho cambiato scuola una volta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fig_L1!$F$29:$F$33</c:f>
              <c:strCache>
                <c:ptCount val="5"/>
                <c:pt idx="0">
                  <c:v>Germania</c:v>
                </c:pt>
                <c:pt idx="1">
                  <c:v>Paesi OCSE</c:v>
                </c:pt>
                <c:pt idx="2">
                  <c:v>Regno Unito</c:v>
                </c:pt>
                <c:pt idx="3">
                  <c:v>Spagna</c:v>
                </c:pt>
                <c:pt idx="4">
                  <c:v>Italia</c:v>
                </c:pt>
              </c:strCache>
            </c:strRef>
          </c:cat>
          <c:val>
            <c:numRef>
              <c:f>fig_L1!$H$29:$H$33</c:f>
              <c:numCache>
                <c:formatCode>0</c:formatCode>
                <c:ptCount val="5"/>
                <c:pt idx="0">
                  <c:v>20.9</c:v>
                </c:pt>
                <c:pt idx="1">
                  <c:v>18</c:v>
                </c:pt>
                <c:pt idx="2">
                  <c:v>14.3</c:v>
                </c:pt>
                <c:pt idx="3">
                  <c:v>13.9</c:v>
                </c:pt>
                <c:pt idx="4">
                  <c:v>6.3</c:v>
                </c:pt>
              </c:numCache>
            </c:numRef>
          </c:val>
          <c:extLst>
            <c:ext xmlns:c16="http://schemas.microsoft.com/office/drawing/2014/chart" uri="{C3380CC4-5D6E-409C-BE32-E72D297353CC}">
              <c16:uniqueId val="{00000001-2907-4F75-A4BE-516AB5836C4D}"/>
            </c:ext>
          </c:extLst>
        </c:ser>
        <c:ser>
          <c:idx val="2"/>
          <c:order val="2"/>
          <c:tx>
            <c:strRef>
              <c:f>fig_L1!$I$28</c:f>
              <c:strCache>
                <c:ptCount val="1"/>
                <c:pt idx="0">
                  <c:v>Sì, ho cambiato scuola più di una volta</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fig_L1!$F$29:$F$33</c:f>
              <c:strCache>
                <c:ptCount val="5"/>
                <c:pt idx="0">
                  <c:v>Germania</c:v>
                </c:pt>
                <c:pt idx="1">
                  <c:v>Paesi OCSE</c:v>
                </c:pt>
                <c:pt idx="2">
                  <c:v>Regno Unito</c:v>
                </c:pt>
                <c:pt idx="3">
                  <c:v>Spagna</c:v>
                </c:pt>
                <c:pt idx="4">
                  <c:v>Italia</c:v>
                </c:pt>
              </c:strCache>
            </c:strRef>
          </c:cat>
          <c:val>
            <c:numRef>
              <c:f>fig_L1!$I$29:$I$33</c:f>
              <c:numCache>
                <c:formatCode>0</c:formatCode>
                <c:ptCount val="5"/>
                <c:pt idx="0">
                  <c:v>4.3</c:v>
                </c:pt>
                <c:pt idx="1">
                  <c:v>5.5</c:v>
                </c:pt>
                <c:pt idx="2">
                  <c:v>2.4</c:v>
                </c:pt>
                <c:pt idx="3">
                  <c:v>2.4</c:v>
                </c:pt>
                <c:pt idx="4">
                  <c:v>2.2000000000000002</c:v>
                </c:pt>
              </c:numCache>
            </c:numRef>
          </c:val>
          <c:extLst>
            <c:ext xmlns:c16="http://schemas.microsoft.com/office/drawing/2014/chart" uri="{C3380CC4-5D6E-409C-BE32-E72D297353CC}">
              <c16:uniqueId val="{00000002-2907-4F75-A4BE-516AB5836C4D}"/>
            </c:ext>
          </c:extLst>
        </c:ser>
        <c:dLbls>
          <c:showLegendKey val="0"/>
          <c:showVal val="0"/>
          <c:showCatName val="0"/>
          <c:showSerName val="0"/>
          <c:showPercent val="0"/>
          <c:showBubbleSize val="0"/>
        </c:dLbls>
        <c:gapWidth val="100"/>
        <c:overlap val="100"/>
        <c:axId val="94250096"/>
        <c:axId val="94252592"/>
      </c:barChart>
      <c:catAx>
        <c:axId val="94250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94252592"/>
        <c:crosses val="autoZero"/>
        <c:auto val="1"/>
        <c:lblAlgn val="ctr"/>
        <c:lblOffset val="100"/>
        <c:noMultiLvlLbl val="0"/>
      </c:catAx>
      <c:valAx>
        <c:axId val="94252592"/>
        <c:scaling>
          <c:orientation val="minMax"/>
          <c:max val="10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94250096"/>
        <c:crosses val="autoZero"/>
        <c:crossBetween val="between"/>
      </c:valAx>
      <c:spPr>
        <a:noFill/>
        <a:ln>
          <a:noFill/>
        </a:ln>
        <a:effectLst/>
      </c:spPr>
    </c:plotArea>
    <c:legend>
      <c:legendPos val="b"/>
      <c:layout>
        <c:manualLayout>
          <c:xMode val="edge"/>
          <c:yMode val="edge"/>
          <c:x val="0.14537692680501269"/>
          <c:y val="0.80167053586386805"/>
          <c:w val="0.85462307513284974"/>
          <c:h val="0.182852345535330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Hai mai cambiato indirizzo di studi? </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barChart>
        <c:barDir val="bar"/>
        <c:grouping val="stacked"/>
        <c:varyColors val="0"/>
        <c:ser>
          <c:idx val="0"/>
          <c:order val="0"/>
          <c:tx>
            <c:strRef>
              <c:f>fig_L2!$B$22</c:f>
              <c:strCache>
                <c:ptCount val="1"/>
                <c:pt idx="0">
                  <c:v>No</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fig_L2!$A$23:$A$26</c:f>
              <c:strCache>
                <c:ptCount val="4"/>
                <c:pt idx="0">
                  <c:v>Spagna</c:v>
                </c:pt>
                <c:pt idx="1">
                  <c:v>Paesi OCSE</c:v>
                </c:pt>
                <c:pt idx="2">
                  <c:v>Italia</c:v>
                </c:pt>
                <c:pt idx="3">
                  <c:v>Regno Unito</c:v>
                </c:pt>
              </c:strCache>
            </c:strRef>
          </c:cat>
          <c:val>
            <c:numRef>
              <c:f>fig_L2!$B$23:$B$26</c:f>
              <c:numCache>
                <c:formatCode>0</c:formatCode>
                <c:ptCount val="4"/>
                <c:pt idx="0">
                  <c:v>85.6</c:v>
                </c:pt>
                <c:pt idx="1">
                  <c:v>85.9</c:v>
                </c:pt>
                <c:pt idx="2">
                  <c:v>88</c:v>
                </c:pt>
                <c:pt idx="3">
                  <c:v>89.5</c:v>
                </c:pt>
              </c:numCache>
            </c:numRef>
          </c:val>
          <c:extLst>
            <c:ext xmlns:c16="http://schemas.microsoft.com/office/drawing/2014/chart" uri="{C3380CC4-5D6E-409C-BE32-E72D297353CC}">
              <c16:uniqueId val="{00000000-AB62-4EAB-9176-707C4F7CDBF5}"/>
            </c:ext>
          </c:extLst>
        </c:ser>
        <c:ser>
          <c:idx val="1"/>
          <c:order val="1"/>
          <c:tx>
            <c:strRef>
              <c:f>fig_L2!$C$22</c:f>
              <c:strCache>
                <c:ptCount val="1"/>
                <c:pt idx="0">
                  <c:v>Sì, ho cambiato indirizzo di studi una volta.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fig_L2!$A$23:$A$26</c:f>
              <c:strCache>
                <c:ptCount val="4"/>
                <c:pt idx="0">
                  <c:v>Spagna</c:v>
                </c:pt>
                <c:pt idx="1">
                  <c:v>Paesi OCSE</c:v>
                </c:pt>
                <c:pt idx="2">
                  <c:v>Italia</c:v>
                </c:pt>
                <c:pt idx="3">
                  <c:v>Regno Unito</c:v>
                </c:pt>
              </c:strCache>
            </c:strRef>
          </c:cat>
          <c:val>
            <c:numRef>
              <c:f>fig_L2!$C$23:$C$26</c:f>
              <c:numCache>
                <c:formatCode>0</c:formatCode>
                <c:ptCount val="4"/>
                <c:pt idx="0">
                  <c:v>11.8</c:v>
                </c:pt>
                <c:pt idx="1">
                  <c:v>11.6</c:v>
                </c:pt>
                <c:pt idx="2">
                  <c:v>10.1</c:v>
                </c:pt>
                <c:pt idx="3">
                  <c:v>9.1</c:v>
                </c:pt>
              </c:numCache>
            </c:numRef>
          </c:val>
          <c:extLst>
            <c:ext xmlns:c16="http://schemas.microsoft.com/office/drawing/2014/chart" uri="{C3380CC4-5D6E-409C-BE32-E72D297353CC}">
              <c16:uniqueId val="{00000001-AB62-4EAB-9176-707C4F7CDBF5}"/>
            </c:ext>
          </c:extLst>
        </c:ser>
        <c:ser>
          <c:idx val="2"/>
          <c:order val="2"/>
          <c:tx>
            <c:strRef>
              <c:f>fig_L2!$D$22</c:f>
              <c:strCache>
                <c:ptCount val="1"/>
                <c:pt idx="0">
                  <c:v>Sì, ho cambiato indirizzo di studi due o più volte.</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fig_L2!$A$23:$A$26</c:f>
              <c:strCache>
                <c:ptCount val="4"/>
                <c:pt idx="0">
                  <c:v>Spagna</c:v>
                </c:pt>
                <c:pt idx="1">
                  <c:v>Paesi OCSE</c:v>
                </c:pt>
                <c:pt idx="2">
                  <c:v>Italia</c:v>
                </c:pt>
                <c:pt idx="3">
                  <c:v>Regno Unito</c:v>
                </c:pt>
              </c:strCache>
            </c:strRef>
          </c:cat>
          <c:val>
            <c:numRef>
              <c:f>fig_L2!$D$23:$D$26</c:f>
              <c:numCache>
                <c:formatCode>0</c:formatCode>
                <c:ptCount val="4"/>
                <c:pt idx="0">
                  <c:v>2.6</c:v>
                </c:pt>
                <c:pt idx="1">
                  <c:v>2.5</c:v>
                </c:pt>
                <c:pt idx="2">
                  <c:v>1.6</c:v>
                </c:pt>
                <c:pt idx="3">
                  <c:v>1.4</c:v>
                </c:pt>
              </c:numCache>
            </c:numRef>
          </c:val>
          <c:extLst>
            <c:ext xmlns:c16="http://schemas.microsoft.com/office/drawing/2014/chart" uri="{C3380CC4-5D6E-409C-BE32-E72D297353CC}">
              <c16:uniqueId val="{00000002-AB62-4EAB-9176-707C4F7CDBF5}"/>
            </c:ext>
          </c:extLst>
        </c:ser>
        <c:dLbls>
          <c:showLegendKey val="0"/>
          <c:showVal val="0"/>
          <c:showCatName val="0"/>
          <c:showSerName val="0"/>
          <c:showPercent val="0"/>
          <c:showBubbleSize val="0"/>
        </c:dLbls>
        <c:gapWidth val="100"/>
        <c:overlap val="100"/>
        <c:axId val="191386816"/>
        <c:axId val="191388064"/>
      </c:barChart>
      <c:catAx>
        <c:axId val="1913868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91388064"/>
        <c:crosses val="autoZero"/>
        <c:auto val="1"/>
        <c:lblAlgn val="ctr"/>
        <c:lblOffset val="100"/>
        <c:noMultiLvlLbl val="0"/>
      </c:catAx>
      <c:valAx>
        <c:axId val="191388064"/>
        <c:scaling>
          <c:orientation val="minMax"/>
          <c:max val="100"/>
          <c:min val="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91386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Contatti scuola-lavoro</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manualLayout>
          <c:layoutTarget val="inner"/>
          <c:xMode val="edge"/>
          <c:yMode val="edge"/>
          <c:x val="8.2482826086007141E-2"/>
          <c:y val="0.15245954927570812"/>
          <c:w val="0.88701245954904551"/>
          <c:h val="0.5150007434841396"/>
        </c:manualLayout>
      </c:layout>
      <c:barChart>
        <c:barDir val="col"/>
        <c:grouping val="clustered"/>
        <c:varyColors val="0"/>
        <c:ser>
          <c:idx val="0"/>
          <c:order val="0"/>
          <c:tx>
            <c:strRef>
              <c:f>fig_L3!$C$23</c:f>
              <c:strCache>
                <c:ptCount val="1"/>
                <c:pt idx="0">
                  <c:v>Italia</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fig_L3!$B$24:$B$26</c:f>
              <c:strCache>
                <c:ptCount val="3"/>
                <c:pt idx="0">
                  <c:v>Ho fatto uno stage</c:v>
                </c:pt>
                <c:pt idx="1">
                  <c:v>Ho partecipato a delle visite organizzate nei luoghi di lavoro</c:v>
                </c:pt>
                <c:pt idx="2">
                  <c:v>Ho visitato una fiera dedicata al mondo del lavoro</c:v>
                </c:pt>
              </c:strCache>
            </c:strRef>
          </c:cat>
          <c:val>
            <c:numRef>
              <c:f>fig_L3!$C$24:$C$26</c:f>
              <c:numCache>
                <c:formatCode>0</c:formatCode>
                <c:ptCount val="3"/>
                <c:pt idx="0">
                  <c:v>21.4</c:v>
                </c:pt>
                <c:pt idx="1">
                  <c:v>32.200000000000003</c:v>
                </c:pt>
                <c:pt idx="2">
                  <c:v>26.8</c:v>
                </c:pt>
              </c:numCache>
            </c:numRef>
          </c:val>
          <c:extLst>
            <c:ext xmlns:c16="http://schemas.microsoft.com/office/drawing/2014/chart" uri="{C3380CC4-5D6E-409C-BE32-E72D297353CC}">
              <c16:uniqueId val="{00000000-F434-4CF4-B760-D2E415FF69F6}"/>
            </c:ext>
          </c:extLst>
        </c:ser>
        <c:ser>
          <c:idx val="1"/>
          <c:order val="1"/>
          <c:tx>
            <c:strRef>
              <c:f>fig_L3!$D$23</c:f>
              <c:strCache>
                <c:ptCount val="1"/>
                <c:pt idx="0">
                  <c:v>Spagna</c:v>
                </c:pt>
              </c:strCache>
            </c:strRef>
          </c:tx>
          <c:spPr>
            <a:solidFill>
              <a:srgbClr val="FFC000"/>
            </a:solidFill>
            <a:ln>
              <a:noFill/>
            </a:ln>
            <a:effectLst/>
          </c:spPr>
          <c:invertIfNegative val="0"/>
          <c:cat>
            <c:strRef>
              <c:f>fig_L3!$B$24:$B$26</c:f>
              <c:strCache>
                <c:ptCount val="3"/>
                <c:pt idx="0">
                  <c:v>Ho fatto uno stage</c:v>
                </c:pt>
                <c:pt idx="1">
                  <c:v>Ho partecipato a delle visite organizzate nei luoghi di lavoro</c:v>
                </c:pt>
                <c:pt idx="2">
                  <c:v>Ho visitato una fiera dedicata al mondo del lavoro</c:v>
                </c:pt>
              </c:strCache>
            </c:strRef>
          </c:cat>
          <c:val>
            <c:numRef>
              <c:f>fig_L3!$D$24:$D$26</c:f>
              <c:numCache>
                <c:formatCode>0</c:formatCode>
                <c:ptCount val="3"/>
                <c:pt idx="0">
                  <c:v>22.1</c:v>
                </c:pt>
                <c:pt idx="1">
                  <c:v>28.6</c:v>
                </c:pt>
                <c:pt idx="2">
                  <c:v>21.6</c:v>
                </c:pt>
              </c:numCache>
            </c:numRef>
          </c:val>
          <c:extLst>
            <c:ext xmlns:c16="http://schemas.microsoft.com/office/drawing/2014/chart" uri="{C3380CC4-5D6E-409C-BE32-E72D297353CC}">
              <c16:uniqueId val="{00000001-F434-4CF4-B760-D2E415FF69F6}"/>
            </c:ext>
          </c:extLst>
        </c:ser>
        <c:ser>
          <c:idx val="2"/>
          <c:order val="2"/>
          <c:tx>
            <c:strRef>
              <c:f>fig_L3!$E$23</c:f>
              <c:strCache>
                <c:ptCount val="1"/>
                <c:pt idx="0">
                  <c:v>Germania</c:v>
                </c:pt>
              </c:strCache>
            </c:strRef>
          </c:tx>
          <c:spPr>
            <a:solidFill>
              <a:schemeClr val="accent6"/>
            </a:solidFill>
            <a:ln>
              <a:noFill/>
            </a:ln>
            <a:effectLst/>
          </c:spPr>
          <c:invertIfNegative val="0"/>
          <c:dLbls>
            <c:dLbl>
              <c:idx val="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434-4CF4-B760-D2E415FF69F6}"/>
                </c:ext>
              </c:extLst>
            </c:dLbl>
            <c:dLbl>
              <c:idx val="2"/>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434-4CF4-B760-D2E415FF69F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fig_L3!$B$24:$B$26</c:f>
              <c:strCache>
                <c:ptCount val="3"/>
                <c:pt idx="0">
                  <c:v>Ho fatto uno stage</c:v>
                </c:pt>
                <c:pt idx="1">
                  <c:v>Ho partecipato a delle visite organizzate nei luoghi di lavoro</c:v>
                </c:pt>
                <c:pt idx="2">
                  <c:v>Ho visitato una fiera dedicata al mondo del lavoro</c:v>
                </c:pt>
              </c:strCache>
            </c:strRef>
          </c:cat>
          <c:val>
            <c:numRef>
              <c:f>fig_L3!$E$24:$E$26</c:f>
              <c:numCache>
                <c:formatCode>0</c:formatCode>
                <c:ptCount val="3"/>
                <c:pt idx="0">
                  <c:v>87.5</c:v>
                </c:pt>
                <c:pt idx="1">
                  <c:v>33.1</c:v>
                </c:pt>
                <c:pt idx="2">
                  <c:v>48.6</c:v>
                </c:pt>
              </c:numCache>
            </c:numRef>
          </c:val>
          <c:extLst>
            <c:ext xmlns:c16="http://schemas.microsoft.com/office/drawing/2014/chart" uri="{C3380CC4-5D6E-409C-BE32-E72D297353CC}">
              <c16:uniqueId val="{00000002-F434-4CF4-B760-D2E415FF69F6}"/>
            </c:ext>
          </c:extLst>
        </c:ser>
        <c:ser>
          <c:idx val="3"/>
          <c:order val="3"/>
          <c:tx>
            <c:strRef>
              <c:f>fig_L3!$F$23</c:f>
              <c:strCache>
                <c:ptCount val="1"/>
                <c:pt idx="0">
                  <c:v>Regno Unito</c:v>
                </c:pt>
              </c:strCache>
            </c:strRef>
          </c:tx>
          <c:spPr>
            <a:solidFill>
              <a:srgbClr val="FF0000"/>
            </a:solidFill>
            <a:ln>
              <a:noFill/>
            </a:ln>
            <a:effectLst/>
          </c:spPr>
          <c:invertIfNegative val="0"/>
          <c:dLbls>
            <c:dLbl>
              <c:idx val="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434-4CF4-B760-D2E415FF69F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fig_L3!$B$24:$B$26</c:f>
              <c:strCache>
                <c:ptCount val="3"/>
                <c:pt idx="0">
                  <c:v>Ho fatto uno stage</c:v>
                </c:pt>
                <c:pt idx="1">
                  <c:v>Ho partecipato a delle visite organizzate nei luoghi di lavoro</c:v>
                </c:pt>
                <c:pt idx="2">
                  <c:v>Ho visitato una fiera dedicata al mondo del lavoro</c:v>
                </c:pt>
              </c:strCache>
            </c:strRef>
          </c:cat>
          <c:val>
            <c:numRef>
              <c:f>fig_L3!$F$24:$F$26</c:f>
              <c:numCache>
                <c:formatCode>0</c:formatCode>
                <c:ptCount val="3"/>
                <c:pt idx="0">
                  <c:v>25.5</c:v>
                </c:pt>
                <c:pt idx="1">
                  <c:v>51.7</c:v>
                </c:pt>
                <c:pt idx="2">
                  <c:v>38.9</c:v>
                </c:pt>
              </c:numCache>
            </c:numRef>
          </c:val>
          <c:extLst>
            <c:ext xmlns:c16="http://schemas.microsoft.com/office/drawing/2014/chart" uri="{C3380CC4-5D6E-409C-BE32-E72D297353CC}">
              <c16:uniqueId val="{00000003-F434-4CF4-B760-D2E415FF69F6}"/>
            </c:ext>
          </c:extLst>
        </c:ser>
        <c:ser>
          <c:idx val="4"/>
          <c:order val="4"/>
          <c:tx>
            <c:strRef>
              <c:f>fig_L3!$G$23</c:f>
              <c:strCache>
                <c:ptCount val="1"/>
                <c:pt idx="0">
                  <c:v>Paesi OCSE</c:v>
                </c:pt>
              </c:strCache>
            </c:strRef>
          </c:tx>
          <c:spPr>
            <a:pattFill prst="ltUpDiag">
              <a:fgClr>
                <a:schemeClr val="bg1">
                  <a:lumMod val="65000"/>
                </a:schemeClr>
              </a:fgClr>
              <a:bgClr>
                <a:schemeClr val="bg1"/>
              </a:bgClr>
            </a:pattFill>
            <a:ln w="25400">
              <a:solidFill>
                <a:schemeClr val="bg1">
                  <a:lumMod val="6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fig_L3!$B$24:$B$26</c:f>
              <c:strCache>
                <c:ptCount val="3"/>
                <c:pt idx="0">
                  <c:v>Ho fatto uno stage</c:v>
                </c:pt>
                <c:pt idx="1">
                  <c:v>Ho partecipato a delle visite organizzate nei luoghi di lavoro</c:v>
                </c:pt>
                <c:pt idx="2">
                  <c:v>Ho visitato una fiera dedicata al mondo del lavoro</c:v>
                </c:pt>
              </c:strCache>
            </c:strRef>
          </c:cat>
          <c:val>
            <c:numRef>
              <c:f>fig_L3!$G$24:$G$26</c:f>
              <c:numCache>
                <c:formatCode>0</c:formatCode>
                <c:ptCount val="3"/>
                <c:pt idx="0">
                  <c:v>29.3</c:v>
                </c:pt>
                <c:pt idx="1">
                  <c:v>39.799999999999997</c:v>
                </c:pt>
                <c:pt idx="2">
                  <c:v>32</c:v>
                </c:pt>
              </c:numCache>
            </c:numRef>
          </c:val>
          <c:extLst>
            <c:ext xmlns:c16="http://schemas.microsoft.com/office/drawing/2014/chart" uri="{C3380CC4-5D6E-409C-BE32-E72D297353CC}">
              <c16:uniqueId val="{00000004-F434-4CF4-B760-D2E415FF69F6}"/>
            </c:ext>
          </c:extLst>
        </c:ser>
        <c:dLbls>
          <c:showLegendKey val="0"/>
          <c:showVal val="0"/>
          <c:showCatName val="0"/>
          <c:showSerName val="0"/>
          <c:showPercent val="0"/>
          <c:showBubbleSize val="0"/>
        </c:dLbls>
        <c:gapWidth val="219"/>
        <c:overlap val="-27"/>
        <c:axId val="105535552"/>
        <c:axId val="93357008"/>
      </c:barChart>
      <c:catAx>
        <c:axId val="105535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93357008"/>
        <c:crosses val="autoZero"/>
        <c:auto val="1"/>
        <c:lblAlgn val="ctr"/>
        <c:lblOffset val="100"/>
        <c:noMultiLvlLbl val="0"/>
      </c:catAx>
      <c:valAx>
        <c:axId val="9335700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05535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Orientamento</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barChart>
        <c:barDir val="col"/>
        <c:grouping val="clustered"/>
        <c:varyColors val="0"/>
        <c:ser>
          <c:idx val="0"/>
          <c:order val="0"/>
          <c:tx>
            <c:strRef>
              <c:f>fig_L3!$C$23</c:f>
              <c:strCache>
                <c:ptCount val="1"/>
                <c:pt idx="0">
                  <c:v>Italia</c:v>
                </c:pt>
              </c:strCache>
            </c:strRef>
          </c:tx>
          <c:spPr>
            <a:solidFill>
              <a:srgbClr val="0070C0"/>
            </a:solidFill>
            <a:ln>
              <a:noFill/>
            </a:ln>
            <a:effectLst/>
          </c:spPr>
          <c:invertIfNegative val="0"/>
          <c:dLbls>
            <c:dLbl>
              <c:idx val="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4C6-474C-A271-170A1B640E6D}"/>
                </c:ext>
              </c:extLst>
            </c:dLbl>
            <c:dLbl>
              <c:idx val="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4C6-474C-A271-170A1B640E6D}"/>
                </c:ext>
              </c:extLst>
            </c:dLbl>
            <c:dLbl>
              <c:idx val="2"/>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4C6-474C-A271-170A1B640E6D}"/>
                </c:ext>
              </c:extLst>
            </c:dLbl>
            <c:dLbl>
              <c:idx val="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C4C6-474C-A271-170A1B640E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fig_L3!$B$28:$B$31</c:f>
              <c:strCache>
                <c:ptCount val="4"/>
                <c:pt idx="0">
                  <c:v>Ho parlato con un consulente per l’orientamento professionale nella mia scuola</c:v>
                </c:pt>
                <c:pt idx="1">
                  <c:v>Ho parlato con un consulente per l’orientamento professionale al di fuori della mia scuola</c:v>
                </c:pt>
                <c:pt idx="2">
                  <c:v>Ho completato un questionario per scoprire i miei interessi e le mie abilità</c:v>
                </c:pt>
                <c:pt idx="3">
                  <c:v>Ho partecipato a una visita organizzata presso una scuola superiore/un istituto universitario.</c:v>
                </c:pt>
              </c:strCache>
            </c:strRef>
          </c:cat>
          <c:val>
            <c:numRef>
              <c:f>fig_L3!$C$28:$C$31</c:f>
              <c:numCache>
                <c:formatCode>0</c:formatCode>
                <c:ptCount val="4"/>
                <c:pt idx="0">
                  <c:v>37.5</c:v>
                </c:pt>
                <c:pt idx="1">
                  <c:v>28.5</c:v>
                </c:pt>
                <c:pt idx="2">
                  <c:v>47.6</c:v>
                </c:pt>
                <c:pt idx="3">
                  <c:v>46.7</c:v>
                </c:pt>
              </c:numCache>
            </c:numRef>
          </c:val>
          <c:extLst>
            <c:ext xmlns:c16="http://schemas.microsoft.com/office/drawing/2014/chart" uri="{C3380CC4-5D6E-409C-BE32-E72D297353CC}">
              <c16:uniqueId val="{00000000-C4C6-474C-A271-170A1B640E6D}"/>
            </c:ext>
          </c:extLst>
        </c:ser>
        <c:ser>
          <c:idx val="1"/>
          <c:order val="1"/>
          <c:tx>
            <c:strRef>
              <c:f>fig_L3!$D$23</c:f>
              <c:strCache>
                <c:ptCount val="1"/>
                <c:pt idx="0">
                  <c:v>Spagna</c:v>
                </c:pt>
              </c:strCache>
            </c:strRef>
          </c:tx>
          <c:spPr>
            <a:solidFill>
              <a:srgbClr val="FFC000"/>
            </a:solidFill>
            <a:ln>
              <a:noFill/>
            </a:ln>
            <a:effectLst/>
          </c:spPr>
          <c:invertIfNegative val="0"/>
          <c:cat>
            <c:strRef>
              <c:f>fig_L3!$B$28:$B$31</c:f>
              <c:strCache>
                <c:ptCount val="4"/>
                <c:pt idx="0">
                  <c:v>Ho parlato con un consulente per l’orientamento professionale nella mia scuola</c:v>
                </c:pt>
                <c:pt idx="1">
                  <c:v>Ho parlato con un consulente per l’orientamento professionale al di fuori della mia scuola</c:v>
                </c:pt>
                <c:pt idx="2">
                  <c:v>Ho completato un questionario per scoprire i miei interessi e le mie abilità</c:v>
                </c:pt>
                <c:pt idx="3">
                  <c:v>Ho partecipato a una visita organizzata presso una scuola superiore/un istituto universitario.</c:v>
                </c:pt>
              </c:strCache>
            </c:strRef>
          </c:cat>
          <c:val>
            <c:numRef>
              <c:f>fig_L3!$D$28:$D$31</c:f>
              <c:numCache>
                <c:formatCode>0</c:formatCode>
                <c:ptCount val="4"/>
                <c:pt idx="0">
                  <c:v>57.2</c:v>
                </c:pt>
                <c:pt idx="1">
                  <c:v>21.7</c:v>
                </c:pt>
                <c:pt idx="2">
                  <c:v>59.3</c:v>
                </c:pt>
                <c:pt idx="3">
                  <c:v>29.8</c:v>
                </c:pt>
              </c:numCache>
            </c:numRef>
          </c:val>
          <c:extLst>
            <c:ext xmlns:c16="http://schemas.microsoft.com/office/drawing/2014/chart" uri="{C3380CC4-5D6E-409C-BE32-E72D297353CC}">
              <c16:uniqueId val="{00000001-C4C6-474C-A271-170A1B640E6D}"/>
            </c:ext>
          </c:extLst>
        </c:ser>
        <c:ser>
          <c:idx val="2"/>
          <c:order val="2"/>
          <c:tx>
            <c:strRef>
              <c:f>fig_L3!$E$23</c:f>
              <c:strCache>
                <c:ptCount val="1"/>
                <c:pt idx="0">
                  <c:v>Germania</c:v>
                </c:pt>
              </c:strCache>
            </c:strRef>
          </c:tx>
          <c:spPr>
            <a:solidFill>
              <a:schemeClr val="accent6"/>
            </a:solidFill>
            <a:ln>
              <a:noFill/>
            </a:ln>
            <a:effectLst/>
          </c:spPr>
          <c:invertIfNegative val="0"/>
          <c:dLbls>
            <c:dLbl>
              <c:idx val="2"/>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C4C6-474C-A271-170A1B640E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fig_L3!$B$28:$B$31</c:f>
              <c:strCache>
                <c:ptCount val="4"/>
                <c:pt idx="0">
                  <c:v>Ho parlato con un consulente per l’orientamento professionale nella mia scuola</c:v>
                </c:pt>
                <c:pt idx="1">
                  <c:v>Ho parlato con un consulente per l’orientamento professionale al di fuori della mia scuola</c:v>
                </c:pt>
                <c:pt idx="2">
                  <c:v>Ho completato un questionario per scoprire i miei interessi e le mie abilità</c:v>
                </c:pt>
                <c:pt idx="3">
                  <c:v>Ho partecipato a una visita organizzata presso una scuola superiore/un istituto universitario.</c:v>
                </c:pt>
              </c:strCache>
            </c:strRef>
          </c:cat>
          <c:val>
            <c:numRef>
              <c:f>fig_L3!$E$28:$E$31</c:f>
              <c:numCache>
                <c:formatCode>0</c:formatCode>
                <c:ptCount val="4"/>
                <c:pt idx="0">
                  <c:v>45</c:v>
                </c:pt>
                <c:pt idx="1">
                  <c:v>23.3</c:v>
                </c:pt>
                <c:pt idx="2">
                  <c:v>69.7</c:v>
                </c:pt>
                <c:pt idx="3">
                  <c:v>40</c:v>
                </c:pt>
              </c:numCache>
            </c:numRef>
          </c:val>
          <c:extLst>
            <c:ext xmlns:c16="http://schemas.microsoft.com/office/drawing/2014/chart" uri="{C3380CC4-5D6E-409C-BE32-E72D297353CC}">
              <c16:uniqueId val="{00000002-C4C6-474C-A271-170A1B640E6D}"/>
            </c:ext>
          </c:extLst>
        </c:ser>
        <c:ser>
          <c:idx val="3"/>
          <c:order val="3"/>
          <c:tx>
            <c:strRef>
              <c:f>fig_L3!$F$23</c:f>
              <c:strCache>
                <c:ptCount val="1"/>
                <c:pt idx="0">
                  <c:v>Regno Unito</c:v>
                </c:pt>
              </c:strCache>
            </c:strRef>
          </c:tx>
          <c:spPr>
            <a:solidFill>
              <a:srgbClr val="FF0000"/>
            </a:solidFill>
            <a:ln>
              <a:noFill/>
            </a:ln>
            <a:effectLst/>
          </c:spPr>
          <c:invertIfNegative val="0"/>
          <c:dLbls>
            <c:dLbl>
              <c:idx val="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4C6-474C-A271-170A1B640E6D}"/>
                </c:ext>
              </c:extLst>
            </c:dLbl>
            <c:dLbl>
              <c:idx val="3"/>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4C6-474C-A271-170A1B640E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fig_L3!$B$28:$B$31</c:f>
              <c:strCache>
                <c:ptCount val="4"/>
                <c:pt idx="0">
                  <c:v>Ho parlato con un consulente per l’orientamento professionale nella mia scuola</c:v>
                </c:pt>
                <c:pt idx="1">
                  <c:v>Ho parlato con un consulente per l’orientamento professionale al di fuori della mia scuola</c:v>
                </c:pt>
                <c:pt idx="2">
                  <c:v>Ho completato un questionario per scoprire i miei interessi e le mie abilità</c:v>
                </c:pt>
                <c:pt idx="3">
                  <c:v>Ho partecipato a una visita organizzata presso una scuola superiore/un istituto universitario.</c:v>
                </c:pt>
              </c:strCache>
            </c:strRef>
          </c:cat>
          <c:val>
            <c:numRef>
              <c:f>fig_L3!$F$28:$F$31</c:f>
              <c:numCache>
                <c:formatCode>0</c:formatCode>
                <c:ptCount val="4"/>
                <c:pt idx="0">
                  <c:v>66.2</c:v>
                </c:pt>
                <c:pt idx="1">
                  <c:v>21.2</c:v>
                </c:pt>
                <c:pt idx="2">
                  <c:v>64.5</c:v>
                </c:pt>
                <c:pt idx="3">
                  <c:v>53.1</c:v>
                </c:pt>
              </c:numCache>
            </c:numRef>
          </c:val>
          <c:extLst>
            <c:ext xmlns:c16="http://schemas.microsoft.com/office/drawing/2014/chart" uri="{C3380CC4-5D6E-409C-BE32-E72D297353CC}">
              <c16:uniqueId val="{00000003-C4C6-474C-A271-170A1B640E6D}"/>
            </c:ext>
          </c:extLst>
        </c:ser>
        <c:ser>
          <c:idx val="4"/>
          <c:order val="4"/>
          <c:tx>
            <c:strRef>
              <c:f>fig_L3!$G$23</c:f>
              <c:strCache>
                <c:ptCount val="1"/>
                <c:pt idx="0">
                  <c:v>Paesi OCSE</c:v>
                </c:pt>
              </c:strCache>
            </c:strRef>
          </c:tx>
          <c:spPr>
            <a:pattFill prst="ltUpDiag">
              <a:fgClr>
                <a:schemeClr val="bg1">
                  <a:lumMod val="65000"/>
                </a:schemeClr>
              </a:fgClr>
              <a:bgClr>
                <a:schemeClr val="bg1"/>
              </a:bgClr>
            </a:pattFill>
            <a:ln w="25400">
              <a:solidFill>
                <a:schemeClr val="bg1">
                  <a:lumMod val="6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fig_L3!$B$28:$B$31</c:f>
              <c:strCache>
                <c:ptCount val="4"/>
                <c:pt idx="0">
                  <c:v>Ho parlato con un consulente per l’orientamento professionale nella mia scuola</c:v>
                </c:pt>
                <c:pt idx="1">
                  <c:v>Ho parlato con un consulente per l’orientamento professionale al di fuori della mia scuola</c:v>
                </c:pt>
                <c:pt idx="2">
                  <c:v>Ho completato un questionario per scoprire i miei interessi e le mie abilità</c:v>
                </c:pt>
                <c:pt idx="3">
                  <c:v>Ho partecipato a una visita organizzata presso una scuola superiore/un istituto universitario.</c:v>
                </c:pt>
              </c:strCache>
            </c:strRef>
          </c:cat>
          <c:val>
            <c:numRef>
              <c:f>fig_L3!$G$28:$G$31</c:f>
              <c:numCache>
                <c:formatCode>0</c:formatCode>
                <c:ptCount val="4"/>
                <c:pt idx="0">
                  <c:v>49.8</c:v>
                </c:pt>
                <c:pt idx="1">
                  <c:v>29.8</c:v>
                </c:pt>
                <c:pt idx="2">
                  <c:v>58.4</c:v>
                </c:pt>
                <c:pt idx="3">
                  <c:v>39.299999999999997</c:v>
                </c:pt>
              </c:numCache>
            </c:numRef>
          </c:val>
          <c:extLst>
            <c:ext xmlns:c16="http://schemas.microsoft.com/office/drawing/2014/chart" uri="{C3380CC4-5D6E-409C-BE32-E72D297353CC}">
              <c16:uniqueId val="{00000004-C4C6-474C-A271-170A1B640E6D}"/>
            </c:ext>
          </c:extLst>
        </c:ser>
        <c:dLbls>
          <c:showLegendKey val="0"/>
          <c:showVal val="0"/>
          <c:showCatName val="0"/>
          <c:showSerName val="0"/>
          <c:showPercent val="0"/>
          <c:showBubbleSize val="0"/>
        </c:dLbls>
        <c:gapWidth val="219"/>
        <c:overlap val="-27"/>
        <c:axId val="105535552"/>
        <c:axId val="93357008"/>
      </c:barChart>
      <c:catAx>
        <c:axId val="105535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93357008"/>
        <c:crosses val="autoZero"/>
        <c:auto val="1"/>
        <c:lblAlgn val="ctr"/>
        <c:lblOffset val="100"/>
        <c:noMultiLvlLbl val="0"/>
      </c:catAx>
      <c:valAx>
        <c:axId val="93357008"/>
        <c:scaling>
          <c:orientation val="minMax"/>
          <c:max val="1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05535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Ricerca informazioni</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manualLayout>
          <c:layoutTarget val="inner"/>
          <c:xMode val="edge"/>
          <c:yMode val="edge"/>
          <c:x val="6.9918446371918602E-2"/>
          <c:y val="0.14759795650543683"/>
          <c:w val="0.90422353764312602"/>
          <c:h val="0.48382512453800419"/>
        </c:manualLayout>
      </c:layout>
      <c:barChart>
        <c:barDir val="col"/>
        <c:grouping val="clustered"/>
        <c:varyColors val="0"/>
        <c:ser>
          <c:idx val="0"/>
          <c:order val="0"/>
          <c:tx>
            <c:strRef>
              <c:f>fig_L3!$C$23</c:f>
              <c:strCache>
                <c:ptCount val="1"/>
                <c:pt idx="0">
                  <c:v>Italia</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fig_L3!$B$33:$B$34</c:f>
              <c:strCache>
                <c:ptCount val="2"/>
                <c:pt idx="0">
                  <c:v>Ho cercato su Internet informazioni riguardanti diverse professioni</c:v>
                </c:pt>
                <c:pt idx="1">
                  <c:v>Ho cercato su Internet informazioni sui programmi delle scuole superiori/università</c:v>
                </c:pt>
              </c:strCache>
            </c:strRef>
          </c:cat>
          <c:val>
            <c:numRef>
              <c:f>fig_L3!$C$33:$C$34</c:f>
              <c:numCache>
                <c:formatCode>0</c:formatCode>
                <c:ptCount val="2"/>
                <c:pt idx="0">
                  <c:v>59.1</c:v>
                </c:pt>
                <c:pt idx="1">
                  <c:v>54</c:v>
                </c:pt>
              </c:numCache>
            </c:numRef>
          </c:val>
          <c:extLst>
            <c:ext xmlns:c16="http://schemas.microsoft.com/office/drawing/2014/chart" uri="{C3380CC4-5D6E-409C-BE32-E72D297353CC}">
              <c16:uniqueId val="{00000000-68F0-45B0-B41F-BF10A5E76782}"/>
            </c:ext>
          </c:extLst>
        </c:ser>
        <c:ser>
          <c:idx val="1"/>
          <c:order val="1"/>
          <c:tx>
            <c:strRef>
              <c:f>fig_L3!$D$23</c:f>
              <c:strCache>
                <c:ptCount val="1"/>
                <c:pt idx="0">
                  <c:v>Spagna</c:v>
                </c:pt>
              </c:strCache>
            </c:strRef>
          </c:tx>
          <c:spPr>
            <a:solidFill>
              <a:srgbClr val="FFC000"/>
            </a:solidFill>
            <a:ln>
              <a:noFill/>
            </a:ln>
            <a:effectLst/>
          </c:spPr>
          <c:invertIfNegative val="0"/>
          <c:cat>
            <c:strRef>
              <c:f>fig_L3!$B$33:$B$34</c:f>
              <c:strCache>
                <c:ptCount val="2"/>
                <c:pt idx="0">
                  <c:v>Ho cercato su Internet informazioni riguardanti diverse professioni</c:v>
                </c:pt>
                <c:pt idx="1">
                  <c:v>Ho cercato su Internet informazioni sui programmi delle scuole superiori/università</c:v>
                </c:pt>
              </c:strCache>
            </c:strRef>
          </c:cat>
          <c:val>
            <c:numRef>
              <c:f>fig_L3!$D$33:$D$34</c:f>
              <c:numCache>
                <c:formatCode>0</c:formatCode>
                <c:ptCount val="2"/>
                <c:pt idx="0">
                  <c:v>71</c:v>
                </c:pt>
                <c:pt idx="1">
                  <c:v>58.7</c:v>
                </c:pt>
              </c:numCache>
            </c:numRef>
          </c:val>
          <c:extLst>
            <c:ext xmlns:c16="http://schemas.microsoft.com/office/drawing/2014/chart" uri="{C3380CC4-5D6E-409C-BE32-E72D297353CC}">
              <c16:uniqueId val="{00000001-68F0-45B0-B41F-BF10A5E76782}"/>
            </c:ext>
          </c:extLst>
        </c:ser>
        <c:ser>
          <c:idx val="2"/>
          <c:order val="2"/>
          <c:tx>
            <c:strRef>
              <c:f>fig_L3!$E$23</c:f>
              <c:strCache>
                <c:ptCount val="1"/>
                <c:pt idx="0">
                  <c:v>Germania</c:v>
                </c:pt>
              </c:strCache>
            </c:strRef>
          </c:tx>
          <c:spPr>
            <a:solidFill>
              <a:schemeClr val="accent6"/>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5-68F0-45B0-B41F-BF10A5E767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fig_L3!$B$33:$B$34</c:f>
              <c:strCache>
                <c:ptCount val="2"/>
                <c:pt idx="0">
                  <c:v>Ho cercato su Internet informazioni riguardanti diverse professioni</c:v>
                </c:pt>
                <c:pt idx="1">
                  <c:v>Ho cercato su Internet informazioni sui programmi delle scuole superiori/università</c:v>
                </c:pt>
              </c:strCache>
            </c:strRef>
          </c:cat>
          <c:val>
            <c:numRef>
              <c:f>fig_L3!$E$33:$E$34</c:f>
              <c:numCache>
                <c:formatCode>0</c:formatCode>
                <c:ptCount val="2"/>
                <c:pt idx="0">
                  <c:v>84.5</c:v>
                </c:pt>
                <c:pt idx="1">
                  <c:v>47.4</c:v>
                </c:pt>
              </c:numCache>
            </c:numRef>
          </c:val>
          <c:extLst>
            <c:ext xmlns:c16="http://schemas.microsoft.com/office/drawing/2014/chart" uri="{C3380CC4-5D6E-409C-BE32-E72D297353CC}">
              <c16:uniqueId val="{00000002-68F0-45B0-B41F-BF10A5E76782}"/>
            </c:ext>
          </c:extLst>
        </c:ser>
        <c:ser>
          <c:idx val="3"/>
          <c:order val="3"/>
          <c:tx>
            <c:strRef>
              <c:f>fig_L3!$F$23</c:f>
              <c:strCache>
                <c:ptCount val="1"/>
                <c:pt idx="0">
                  <c:v>Regno Unito</c:v>
                </c:pt>
              </c:strCache>
            </c:strRef>
          </c:tx>
          <c:spPr>
            <a:solidFill>
              <a:srgbClr val="FF0000"/>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6-68F0-45B0-B41F-BF10A5E767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fig_L3!$B$33:$B$34</c:f>
              <c:strCache>
                <c:ptCount val="2"/>
                <c:pt idx="0">
                  <c:v>Ho cercato su Internet informazioni riguardanti diverse professioni</c:v>
                </c:pt>
                <c:pt idx="1">
                  <c:v>Ho cercato su Internet informazioni sui programmi delle scuole superiori/università</c:v>
                </c:pt>
              </c:strCache>
            </c:strRef>
          </c:cat>
          <c:val>
            <c:numRef>
              <c:f>fig_L3!$F$33:$F$34</c:f>
              <c:numCache>
                <c:formatCode>0</c:formatCode>
                <c:ptCount val="2"/>
                <c:pt idx="0">
                  <c:v>84.5</c:v>
                </c:pt>
                <c:pt idx="1">
                  <c:v>75.2</c:v>
                </c:pt>
              </c:numCache>
            </c:numRef>
          </c:val>
          <c:extLst>
            <c:ext xmlns:c16="http://schemas.microsoft.com/office/drawing/2014/chart" uri="{C3380CC4-5D6E-409C-BE32-E72D297353CC}">
              <c16:uniqueId val="{00000003-68F0-45B0-B41F-BF10A5E76782}"/>
            </c:ext>
          </c:extLst>
        </c:ser>
        <c:ser>
          <c:idx val="4"/>
          <c:order val="4"/>
          <c:tx>
            <c:strRef>
              <c:f>fig_L3!$G$23</c:f>
              <c:strCache>
                <c:ptCount val="1"/>
                <c:pt idx="0">
                  <c:v>Paesi OCSE</c:v>
                </c:pt>
              </c:strCache>
            </c:strRef>
          </c:tx>
          <c:spPr>
            <a:pattFill prst="ltUpDiag">
              <a:fgClr>
                <a:schemeClr val="bg1">
                  <a:lumMod val="65000"/>
                </a:schemeClr>
              </a:fgClr>
              <a:bgClr>
                <a:schemeClr val="bg1"/>
              </a:bgClr>
            </a:pattFill>
            <a:ln w="25400">
              <a:solidFill>
                <a:schemeClr val="bg1">
                  <a:lumMod val="6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fig_L3!$B$33:$B$34</c:f>
              <c:strCache>
                <c:ptCount val="2"/>
                <c:pt idx="0">
                  <c:v>Ho cercato su Internet informazioni riguardanti diverse professioni</c:v>
                </c:pt>
                <c:pt idx="1">
                  <c:v>Ho cercato su Internet informazioni sui programmi delle scuole superiori/università</c:v>
                </c:pt>
              </c:strCache>
            </c:strRef>
          </c:cat>
          <c:val>
            <c:numRef>
              <c:f>fig_L3!$G$33:$G$34</c:f>
              <c:numCache>
                <c:formatCode>0</c:formatCode>
                <c:ptCount val="2"/>
                <c:pt idx="0">
                  <c:v>71</c:v>
                </c:pt>
                <c:pt idx="1">
                  <c:v>54.7</c:v>
                </c:pt>
              </c:numCache>
            </c:numRef>
          </c:val>
          <c:extLst>
            <c:ext xmlns:c16="http://schemas.microsoft.com/office/drawing/2014/chart" uri="{C3380CC4-5D6E-409C-BE32-E72D297353CC}">
              <c16:uniqueId val="{00000004-68F0-45B0-B41F-BF10A5E76782}"/>
            </c:ext>
          </c:extLst>
        </c:ser>
        <c:dLbls>
          <c:showLegendKey val="0"/>
          <c:showVal val="0"/>
          <c:showCatName val="0"/>
          <c:showSerName val="0"/>
          <c:showPercent val="0"/>
          <c:showBubbleSize val="0"/>
        </c:dLbls>
        <c:gapWidth val="219"/>
        <c:overlap val="-27"/>
        <c:axId val="105535552"/>
        <c:axId val="93357008"/>
      </c:barChart>
      <c:catAx>
        <c:axId val="105535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93357008"/>
        <c:crosses val="autoZero"/>
        <c:auto val="1"/>
        <c:lblAlgn val="ctr"/>
        <c:lblOffset val="100"/>
        <c:noMultiLvlLbl val="0"/>
      </c:catAx>
      <c:valAx>
        <c:axId val="93357008"/>
        <c:scaling>
          <c:orientation val="minMax"/>
          <c:max val="1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055355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Competenze acquisite a scuola</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barChart>
        <c:barDir val="bar"/>
        <c:grouping val="clustered"/>
        <c:varyColors val="0"/>
        <c:ser>
          <c:idx val="0"/>
          <c:order val="0"/>
          <c:tx>
            <c:strRef>
              <c:f>fig_L4!$D$24</c:f>
              <c:strCache>
                <c:ptCount val="1"/>
                <c:pt idx="0">
                  <c:v>Italia</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fig_L4!$C$25:$C$29</c:f>
              <c:strCache>
                <c:ptCount val="5"/>
                <c:pt idx="0">
                  <c:v>Come trovare informazioni sui finanziamenti per gli studenti (borse di studio, prestiti per studenti)</c:v>
                </c:pt>
                <c:pt idx="1">
                  <c:v>Come cercare un lavoro</c:v>
                </c:pt>
                <c:pt idx="2">
                  <c:v>Come prepararmi per un colloquio di lavoro</c:v>
                </c:pt>
                <c:pt idx="3">
                  <c:v>Come trovare informazioni su lavori ai quali sono interessato/a</c:v>
                </c:pt>
                <c:pt idx="4">
                  <c:v>Come scrivere un curriculum vitae o una sintesi delle mie qualifiche</c:v>
                </c:pt>
              </c:strCache>
            </c:strRef>
          </c:cat>
          <c:val>
            <c:numRef>
              <c:f>fig_L4!$D$25:$D$29</c:f>
              <c:numCache>
                <c:formatCode>0</c:formatCode>
                <c:ptCount val="5"/>
                <c:pt idx="0">
                  <c:v>23</c:v>
                </c:pt>
                <c:pt idx="1">
                  <c:v>16</c:v>
                </c:pt>
                <c:pt idx="2">
                  <c:v>15.9</c:v>
                </c:pt>
                <c:pt idx="3">
                  <c:v>27</c:v>
                </c:pt>
                <c:pt idx="4">
                  <c:v>19.600000000000001</c:v>
                </c:pt>
              </c:numCache>
            </c:numRef>
          </c:val>
          <c:extLst>
            <c:ext xmlns:c16="http://schemas.microsoft.com/office/drawing/2014/chart" uri="{C3380CC4-5D6E-409C-BE32-E72D297353CC}">
              <c16:uniqueId val="{00000000-B399-4ED1-9965-77C45062D88E}"/>
            </c:ext>
          </c:extLst>
        </c:ser>
        <c:ser>
          <c:idx val="1"/>
          <c:order val="1"/>
          <c:tx>
            <c:strRef>
              <c:f>fig_L4!$E$24</c:f>
              <c:strCache>
                <c:ptCount val="1"/>
                <c:pt idx="0">
                  <c:v>Spagna</c:v>
                </c:pt>
              </c:strCache>
            </c:strRef>
          </c:tx>
          <c:spPr>
            <a:solidFill>
              <a:srgbClr val="FFC000"/>
            </a:solidFill>
            <a:ln>
              <a:noFill/>
            </a:ln>
            <a:effectLst/>
          </c:spPr>
          <c:invertIfNegative val="0"/>
          <c:cat>
            <c:strRef>
              <c:f>fig_L4!$C$25:$C$29</c:f>
              <c:strCache>
                <c:ptCount val="5"/>
                <c:pt idx="0">
                  <c:v>Come trovare informazioni sui finanziamenti per gli studenti (borse di studio, prestiti per studenti)</c:v>
                </c:pt>
                <c:pt idx="1">
                  <c:v>Come cercare un lavoro</c:v>
                </c:pt>
                <c:pt idx="2">
                  <c:v>Come prepararmi per un colloquio di lavoro</c:v>
                </c:pt>
                <c:pt idx="3">
                  <c:v>Come trovare informazioni su lavori ai quali sono interessato/a</c:v>
                </c:pt>
                <c:pt idx="4">
                  <c:v>Come scrivere un curriculum vitae o una sintesi delle mie qualifiche</c:v>
                </c:pt>
              </c:strCache>
            </c:strRef>
          </c:cat>
          <c:val>
            <c:numRef>
              <c:f>fig_L4!$E$25:$E$29</c:f>
              <c:numCache>
                <c:formatCode>0</c:formatCode>
                <c:ptCount val="5"/>
                <c:pt idx="0">
                  <c:v>23.8</c:v>
                </c:pt>
                <c:pt idx="1">
                  <c:v>21.3</c:v>
                </c:pt>
                <c:pt idx="2">
                  <c:v>24.6</c:v>
                </c:pt>
                <c:pt idx="3">
                  <c:v>33</c:v>
                </c:pt>
                <c:pt idx="4">
                  <c:v>32.4</c:v>
                </c:pt>
              </c:numCache>
            </c:numRef>
          </c:val>
          <c:extLst>
            <c:ext xmlns:c16="http://schemas.microsoft.com/office/drawing/2014/chart" uri="{C3380CC4-5D6E-409C-BE32-E72D297353CC}">
              <c16:uniqueId val="{00000001-B399-4ED1-9965-77C45062D88E}"/>
            </c:ext>
          </c:extLst>
        </c:ser>
        <c:ser>
          <c:idx val="2"/>
          <c:order val="2"/>
          <c:tx>
            <c:strRef>
              <c:f>fig_L4!$F$24</c:f>
              <c:strCache>
                <c:ptCount val="1"/>
                <c:pt idx="0">
                  <c:v>Regno Unito</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fig_L4!$C$25:$C$29</c:f>
              <c:strCache>
                <c:ptCount val="5"/>
                <c:pt idx="0">
                  <c:v>Come trovare informazioni sui finanziamenti per gli studenti (borse di studio, prestiti per studenti)</c:v>
                </c:pt>
                <c:pt idx="1">
                  <c:v>Come cercare un lavoro</c:v>
                </c:pt>
                <c:pt idx="2">
                  <c:v>Come prepararmi per un colloquio di lavoro</c:v>
                </c:pt>
                <c:pt idx="3">
                  <c:v>Come trovare informazioni su lavori ai quali sono interessato/a</c:v>
                </c:pt>
                <c:pt idx="4">
                  <c:v>Come scrivere un curriculum vitae o una sintesi delle mie qualifiche</c:v>
                </c:pt>
              </c:strCache>
            </c:strRef>
          </c:cat>
          <c:val>
            <c:numRef>
              <c:f>fig_L4!$F$25:$F$29</c:f>
              <c:numCache>
                <c:formatCode>0</c:formatCode>
                <c:ptCount val="5"/>
                <c:pt idx="0">
                  <c:v>23.6</c:v>
                </c:pt>
                <c:pt idx="1">
                  <c:v>39.700000000000003</c:v>
                </c:pt>
                <c:pt idx="2">
                  <c:v>42.4</c:v>
                </c:pt>
                <c:pt idx="3">
                  <c:v>48</c:v>
                </c:pt>
                <c:pt idx="4">
                  <c:v>48.7</c:v>
                </c:pt>
              </c:numCache>
            </c:numRef>
          </c:val>
          <c:extLst>
            <c:ext xmlns:c16="http://schemas.microsoft.com/office/drawing/2014/chart" uri="{C3380CC4-5D6E-409C-BE32-E72D297353CC}">
              <c16:uniqueId val="{00000002-B399-4ED1-9965-77C45062D88E}"/>
            </c:ext>
          </c:extLst>
        </c:ser>
        <c:ser>
          <c:idx val="3"/>
          <c:order val="3"/>
          <c:tx>
            <c:strRef>
              <c:f>fig_L4!$G$24</c:f>
              <c:strCache>
                <c:ptCount val="1"/>
                <c:pt idx="0">
                  <c:v>Paesi OCSE</c:v>
                </c:pt>
              </c:strCache>
            </c:strRef>
          </c:tx>
          <c:spPr>
            <a:pattFill prst="ltUpDiag">
              <a:fgClr>
                <a:schemeClr val="bg1">
                  <a:lumMod val="65000"/>
                </a:schemeClr>
              </a:fgClr>
              <a:bgClr>
                <a:schemeClr val="bg1"/>
              </a:bgClr>
            </a:pattFill>
            <a:ln w="25400">
              <a:solidFill>
                <a:schemeClr val="bg1">
                  <a:lumMod val="65000"/>
                </a:schemeClr>
              </a:solidFill>
            </a:ln>
            <a:effectLst/>
          </c:spPr>
          <c:invertIfNegative val="0"/>
          <c:cat>
            <c:strRef>
              <c:f>fig_L4!$C$25:$C$29</c:f>
              <c:strCache>
                <c:ptCount val="5"/>
                <c:pt idx="0">
                  <c:v>Come trovare informazioni sui finanziamenti per gli studenti (borse di studio, prestiti per studenti)</c:v>
                </c:pt>
                <c:pt idx="1">
                  <c:v>Come cercare un lavoro</c:v>
                </c:pt>
                <c:pt idx="2">
                  <c:v>Come prepararmi per un colloquio di lavoro</c:v>
                </c:pt>
                <c:pt idx="3">
                  <c:v>Come trovare informazioni su lavori ai quali sono interessato/a</c:v>
                </c:pt>
                <c:pt idx="4">
                  <c:v>Come scrivere un curriculum vitae o una sintesi delle mie qualifiche</c:v>
                </c:pt>
              </c:strCache>
            </c:strRef>
          </c:cat>
          <c:val>
            <c:numRef>
              <c:f>fig_L4!$G$25:$G$29</c:f>
              <c:numCache>
                <c:formatCode>0</c:formatCode>
                <c:ptCount val="5"/>
                <c:pt idx="0">
                  <c:v>24.4</c:v>
                </c:pt>
                <c:pt idx="1">
                  <c:v>26.8</c:v>
                </c:pt>
                <c:pt idx="2">
                  <c:v>24.7</c:v>
                </c:pt>
                <c:pt idx="3">
                  <c:v>38.4</c:v>
                </c:pt>
                <c:pt idx="4">
                  <c:v>31.6</c:v>
                </c:pt>
              </c:numCache>
            </c:numRef>
          </c:val>
          <c:extLst>
            <c:ext xmlns:c16="http://schemas.microsoft.com/office/drawing/2014/chart" uri="{C3380CC4-5D6E-409C-BE32-E72D297353CC}">
              <c16:uniqueId val="{00000003-B399-4ED1-9965-77C45062D88E}"/>
            </c:ext>
          </c:extLst>
        </c:ser>
        <c:dLbls>
          <c:showLegendKey val="0"/>
          <c:showVal val="0"/>
          <c:showCatName val="0"/>
          <c:showSerName val="0"/>
          <c:showPercent val="0"/>
          <c:showBubbleSize val="0"/>
        </c:dLbls>
        <c:gapWidth val="100"/>
        <c:overlap val="-10"/>
        <c:axId val="74271328"/>
        <c:axId val="74266752"/>
      </c:barChart>
      <c:catAx>
        <c:axId val="742713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74266752"/>
        <c:crosses val="autoZero"/>
        <c:auto val="1"/>
        <c:lblAlgn val="ctr"/>
        <c:lblOffset val="100"/>
        <c:noMultiLvlLbl val="0"/>
      </c:catAx>
      <c:valAx>
        <c:axId val="74266752"/>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742713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r>
              <a:rPr lang="it-IT" sz="1100"/>
              <a:t>Competenze acquisite fuori</a:t>
            </a:r>
            <a:r>
              <a:rPr lang="it-IT" sz="1100" baseline="0"/>
              <a:t> da</a:t>
            </a:r>
            <a:r>
              <a:rPr lang="it-IT" sz="1100"/>
              <a:t> scuola</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Century Gothic" panose="020B0502020202020204" pitchFamily="34" charset="0"/>
              <a:ea typeface="+mn-ea"/>
              <a:cs typeface="+mn-cs"/>
            </a:defRPr>
          </a:pPr>
          <a:endParaRPr lang="it-IT"/>
        </a:p>
      </c:txPr>
    </c:title>
    <c:autoTitleDeleted val="0"/>
    <c:plotArea>
      <c:layout/>
      <c:barChart>
        <c:barDir val="bar"/>
        <c:grouping val="clustered"/>
        <c:varyColors val="0"/>
        <c:ser>
          <c:idx val="0"/>
          <c:order val="0"/>
          <c:tx>
            <c:strRef>
              <c:f>fig_L4!$D$33</c:f>
              <c:strCache>
                <c:ptCount val="1"/>
                <c:pt idx="0">
                  <c:v>Italia</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fig_L4!$C$34:$C$38</c:f>
              <c:strCache>
                <c:ptCount val="5"/>
                <c:pt idx="0">
                  <c:v>Come trovare informazioni sui finanziamenti per gli studenti (borse di studio, prestiti per studenti)</c:v>
                </c:pt>
                <c:pt idx="1">
                  <c:v>Come cercare un lavoro</c:v>
                </c:pt>
                <c:pt idx="2">
                  <c:v>Come prepararmi per un colloquio di lavoro</c:v>
                </c:pt>
                <c:pt idx="3">
                  <c:v>Come trovare informazioni su lavori ai quali sono interessato/a</c:v>
                </c:pt>
                <c:pt idx="4">
                  <c:v>Come scrivere un curriculum vitae o una sintesi delle mie qualifiche</c:v>
                </c:pt>
              </c:strCache>
            </c:strRef>
          </c:cat>
          <c:val>
            <c:numRef>
              <c:f>fig_L4!$D$34:$D$38</c:f>
              <c:numCache>
                <c:formatCode>0</c:formatCode>
                <c:ptCount val="5"/>
                <c:pt idx="0">
                  <c:v>46.4</c:v>
                </c:pt>
                <c:pt idx="1">
                  <c:v>50.4</c:v>
                </c:pt>
                <c:pt idx="2">
                  <c:v>31.8</c:v>
                </c:pt>
                <c:pt idx="3">
                  <c:v>51.1</c:v>
                </c:pt>
                <c:pt idx="4">
                  <c:v>31.1</c:v>
                </c:pt>
              </c:numCache>
            </c:numRef>
          </c:val>
          <c:extLst>
            <c:ext xmlns:c16="http://schemas.microsoft.com/office/drawing/2014/chart" uri="{C3380CC4-5D6E-409C-BE32-E72D297353CC}">
              <c16:uniqueId val="{00000000-5FE4-453E-A6FB-055763E2CCA3}"/>
            </c:ext>
          </c:extLst>
        </c:ser>
        <c:ser>
          <c:idx val="1"/>
          <c:order val="1"/>
          <c:tx>
            <c:strRef>
              <c:f>fig_L4!$E$33</c:f>
              <c:strCache>
                <c:ptCount val="1"/>
                <c:pt idx="0">
                  <c:v>Spagna</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fig_L4!$C$34:$C$38</c:f>
              <c:strCache>
                <c:ptCount val="5"/>
                <c:pt idx="0">
                  <c:v>Come trovare informazioni sui finanziamenti per gli studenti (borse di studio, prestiti per studenti)</c:v>
                </c:pt>
                <c:pt idx="1">
                  <c:v>Come cercare un lavoro</c:v>
                </c:pt>
                <c:pt idx="2">
                  <c:v>Come prepararmi per un colloquio di lavoro</c:v>
                </c:pt>
                <c:pt idx="3">
                  <c:v>Come trovare informazioni su lavori ai quali sono interessato/a</c:v>
                </c:pt>
                <c:pt idx="4">
                  <c:v>Come scrivere un curriculum vitae o una sintesi delle mie qualifiche</c:v>
                </c:pt>
              </c:strCache>
            </c:strRef>
          </c:cat>
          <c:val>
            <c:numRef>
              <c:f>fig_L4!$E$34:$E$38</c:f>
              <c:numCache>
                <c:formatCode>0</c:formatCode>
                <c:ptCount val="5"/>
                <c:pt idx="0">
                  <c:v>36</c:v>
                </c:pt>
                <c:pt idx="1">
                  <c:v>47.6</c:v>
                </c:pt>
                <c:pt idx="2">
                  <c:v>30.2</c:v>
                </c:pt>
                <c:pt idx="3">
                  <c:v>56.6</c:v>
                </c:pt>
                <c:pt idx="4">
                  <c:v>29.9</c:v>
                </c:pt>
              </c:numCache>
            </c:numRef>
          </c:val>
          <c:extLst>
            <c:ext xmlns:c16="http://schemas.microsoft.com/office/drawing/2014/chart" uri="{C3380CC4-5D6E-409C-BE32-E72D297353CC}">
              <c16:uniqueId val="{00000001-5FE4-453E-A6FB-055763E2CCA3}"/>
            </c:ext>
          </c:extLst>
        </c:ser>
        <c:ser>
          <c:idx val="2"/>
          <c:order val="2"/>
          <c:tx>
            <c:strRef>
              <c:f>fig_L4!$F$33</c:f>
              <c:strCache>
                <c:ptCount val="1"/>
                <c:pt idx="0">
                  <c:v>Regno Unito</c:v>
                </c:pt>
              </c:strCache>
            </c:strRef>
          </c:tx>
          <c:spPr>
            <a:solidFill>
              <a:srgbClr val="FF0000"/>
            </a:solidFill>
            <a:ln>
              <a:noFill/>
            </a:ln>
            <a:effectLst/>
          </c:spPr>
          <c:invertIfNegative val="0"/>
          <c:cat>
            <c:strRef>
              <c:f>fig_L4!$C$34:$C$38</c:f>
              <c:strCache>
                <c:ptCount val="5"/>
                <c:pt idx="0">
                  <c:v>Come trovare informazioni sui finanziamenti per gli studenti (borse di studio, prestiti per studenti)</c:v>
                </c:pt>
                <c:pt idx="1">
                  <c:v>Come cercare un lavoro</c:v>
                </c:pt>
                <c:pt idx="2">
                  <c:v>Come prepararmi per un colloquio di lavoro</c:v>
                </c:pt>
                <c:pt idx="3">
                  <c:v>Come trovare informazioni su lavori ai quali sono interessato/a</c:v>
                </c:pt>
                <c:pt idx="4">
                  <c:v>Come scrivere un curriculum vitae o una sintesi delle mie qualifiche</c:v>
                </c:pt>
              </c:strCache>
            </c:strRef>
          </c:cat>
          <c:val>
            <c:numRef>
              <c:f>fig_L4!$F$34:$F$38</c:f>
              <c:numCache>
                <c:formatCode>0</c:formatCode>
                <c:ptCount val="5"/>
                <c:pt idx="0">
                  <c:v>28</c:v>
                </c:pt>
                <c:pt idx="1">
                  <c:v>50.8</c:v>
                </c:pt>
                <c:pt idx="2">
                  <c:v>30.8</c:v>
                </c:pt>
                <c:pt idx="3">
                  <c:v>53.3</c:v>
                </c:pt>
                <c:pt idx="4">
                  <c:v>29.5</c:v>
                </c:pt>
              </c:numCache>
            </c:numRef>
          </c:val>
          <c:extLst>
            <c:ext xmlns:c16="http://schemas.microsoft.com/office/drawing/2014/chart" uri="{C3380CC4-5D6E-409C-BE32-E72D297353CC}">
              <c16:uniqueId val="{00000002-5FE4-453E-A6FB-055763E2CCA3}"/>
            </c:ext>
          </c:extLst>
        </c:ser>
        <c:ser>
          <c:idx val="3"/>
          <c:order val="3"/>
          <c:tx>
            <c:strRef>
              <c:f>fig_L4!$G$33</c:f>
              <c:strCache>
                <c:ptCount val="1"/>
                <c:pt idx="0">
                  <c:v>Paesi OCSE</c:v>
                </c:pt>
              </c:strCache>
            </c:strRef>
          </c:tx>
          <c:spPr>
            <a:pattFill prst="ltUpDiag">
              <a:fgClr>
                <a:schemeClr val="bg1">
                  <a:lumMod val="65000"/>
                </a:schemeClr>
              </a:fgClr>
              <a:bgClr>
                <a:schemeClr val="bg1"/>
              </a:bgClr>
            </a:pattFill>
            <a:ln w="25400">
              <a:solidFill>
                <a:schemeClr val="bg1">
                  <a:lumMod val="65000"/>
                </a:schemeClr>
              </a:solidFill>
            </a:ln>
            <a:effectLst/>
          </c:spPr>
          <c:invertIfNegative val="0"/>
          <c:cat>
            <c:strRef>
              <c:f>fig_L4!$C$34:$C$38</c:f>
              <c:strCache>
                <c:ptCount val="5"/>
                <c:pt idx="0">
                  <c:v>Come trovare informazioni sui finanziamenti per gli studenti (borse di studio, prestiti per studenti)</c:v>
                </c:pt>
                <c:pt idx="1">
                  <c:v>Come cercare un lavoro</c:v>
                </c:pt>
                <c:pt idx="2">
                  <c:v>Come prepararmi per un colloquio di lavoro</c:v>
                </c:pt>
                <c:pt idx="3">
                  <c:v>Come trovare informazioni su lavori ai quali sono interessato/a</c:v>
                </c:pt>
                <c:pt idx="4">
                  <c:v>Come scrivere un curriculum vitae o una sintesi delle mie qualifiche</c:v>
                </c:pt>
              </c:strCache>
            </c:strRef>
          </c:cat>
          <c:val>
            <c:numRef>
              <c:f>fig_L4!$G$34:$G$38</c:f>
              <c:numCache>
                <c:formatCode>0</c:formatCode>
                <c:ptCount val="5"/>
                <c:pt idx="0">
                  <c:v>35</c:v>
                </c:pt>
                <c:pt idx="1">
                  <c:v>47.9</c:v>
                </c:pt>
                <c:pt idx="2">
                  <c:v>33.799999999999997</c:v>
                </c:pt>
                <c:pt idx="3">
                  <c:v>51.8</c:v>
                </c:pt>
                <c:pt idx="4">
                  <c:v>32.799999999999997</c:v>
                </c:pt>
              </c:numCache>
            </c:numRef>
          </c:val>
          <c:extLst>
            <c:ext xmlns:c16="http://schemas.microsoft.com/office/drawing/2014/chart" uri="{C3380CC4-5D6E-409C-BE32-E72D297353CC}">
              <c16:uniqueId val="{00000003-5FE4-453E-A6FB-055763E2CCA3}"/>
            </c:ext>
          </c:extLst>
        </c:ser>
        <c:dLbls>
          <c:showLegendKey val="0"/>
          <c:showVal val="0"/>
          <c:showCatName val="0"/>
          <c:showSerName val="0"/>
          <c:showPercent val="0"/>
          <c:showBubbleSize val="0"/>
        </c:dLbls>
        <c:gapWidth val="100"/>
        <c:overlap val="-10"/>
        <c:axId val="74271328"/>
        <c:axId val="74266752"/>
      </c:barChart>
      <c:catAx>
        <c:axId val="742713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74266752"/>
        <c:crosses val="autoZero"/>
        <c:auto val="1"/>
        <c:lblAlgn val="ctr"/>
        <c:lblOffset val="100"/>
        <c:noMultiLvlLbl val="0"/>
      </c:catAx>
      <c:valAx>
        <c:axId val="74266752"/>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742713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93609173978629"/>
          <c:y val="1.7351209477193728E-2"/>
          <c:w val="0.84403602587059801"/>
          <c:h val="0.47028507453019608"/>
        </c:manualLayout>
      </c:layout>
      <c:barChart>
        <c:barDir val="bar"/>
        <c:grouping val="percentStacked"/>
        <c:varyColors val="0"/>
        <c:ser>
          <c:idx val="0"/>
          <c:order val="0"/>
          <c:tx>
            <c:strRef>
              <c:f>fig_L5!$A$24</c:f>
              <c:strCache>
                <c:ptCount val="1"/>
                <c:pt idx="0">
                  <c:v>Starò studiando perché il lavoro che voglio fare richiede un titolo di studio (per esempio un diploma o una laurea)</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fig_L5!$B$23:$E$23</c:f>
              <c:strCache>
                <c:ptCount val="4"/>
                <c:pt idx="0">
                  <c:v>Spagna</c:v>
                </c:pt>
                <c:pt idx="1">
                  <c:v>Paesi OCSE</c:v>
                </c:pt>
                <c:pt idx="2">
                  <c:v>Regno Unito</c:v>
                </c:pt>
                <c:pt idx="3">
                  <c:v>Italia</c:v>
                </c:pt>
              </c:strCache>
            </c:strRef>
          </c:cat>
          <c:val>
            <c:numRef>
              <c:f>fig_L5!$B$24:$E$24</c:f>
              <c:numCache>
                <c:formatCode>General</c:formatCode>
                <c:ptCount val="4"/>
                <c:pt idx="0">
                  <c:v>51.5</c:v>
                </c:pt>
                <c:pt idx="1">
                  <c:v>41.6</c:v>
                </c:pt>
                <c:pt idx="2">
                  <c:v>40.4</c:v>
                </c:pt>
                <c:pt idx="3">
                  <c:v>38.1</c:v>
                </c:pt>
              </c:numCache>
            </c:numRef>
          </c:val>
          <c:extLst>
            <c:ext xmlns:c16="http://schemas.microsoft.com/office/drawing/2014/chart" uri="{C3380CC4-5D6E-409C-BE32-E72D297353CC}">
              <c16:uniqueId val="{00000000-114E-48F5-94EB-AF7E1D358E95}"/>
            </c:ext>
          </c:extLst>
        </c:ser>
        <c:ser>
          <c:idx val="1"/>
          <c:order val="1"/>
          <c:tx>
            <c:strRef>
              <c:f>fig_L5!$A$25</c:f>
              <c:strCache>
                <c:ptCount val="1"/>
                <c:pt idx="0">
                  <c:v>Starò lavorando in quanto il lavoro che voglio fare non richiede un titolo di studio (per esempio un diploma o una laurea).</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fig_L5!$B$23:$E$23</c:f>
              <c:strCache>
                <c:ptCount val="4"/>
                <c:pt idx="0">
                  <c:v>Spagna</c:v>
                </c:pt>
                <c:pt idx="1">
                  <c:v>Paesi OCSE</c:v>
                </c:pt>
                <c:pt idx="2">
                  <c:v>Regno Unito</c:v>
                </c:pt>
                <c:pt idx="3">
                  <c:v>Italia</c:v>
                </c:pt>
              </c:strCache>
            </c:strRef>
          </c:cat>
          <c:val>
            <c:numRef>
              <c:f>fig_L5!$B$25:$E$25</c:f>
              <c:numCache>
                <c:formatCode>General</c:formatCode>
                <c:ptCount val="4"/>
                <c:pt idx="0">
                  <c:v>11.8</c:v>
                </c:pt>
                <c:pt idx="1">
                  <c:v>14.5</c:v>
                </c:pt>
                <c:pt idx="2">
                  <c:v>12.4</c:v>
                </c:pt>
                <c:pt idx="3">
                  <c:v>13.2</c:v>
                </c:pt>
              </c:numCache>
            </c:numRef>
          </c:val>
          <c:extLst>
            <c:ext xmlns:c16="http://schemas.microsoft.com/office/drawing/2014/chart" uri="{C3380CC4-5D6E-409C-BE32-E72D297353CC}">
              <c16:uniqueId val="{00000001-114E-48F5-94EB-AF7E1D358E95}"/>
            </c:ext>
          </c:extLst>
        </c:ser>
        <c:ser>
          <c:idx val="2"/>
          <c:order val="2"/>
          <c:tx>
            <c:strRef>
              <c:f>fig_L5!$A$26</c:f>
              <c:strCache>
                <c:ptCount val="1"/>
                <c:pt idx="0">
                  <c:v>Starò lavorando perché devo essere indipendente dal punto di vista economico</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fig_L5!$B$23:$E$23</c:f>
              <c:strCache>
                <c:ptCount val="4"/>
                <c:pt idx="0">
                  <c:v>Spagna</c:v>
                </c:pt>
                <c:pt idx="1">
                  <c:v>Paesi OCSE</c:v>
                </c:pt>
                <c:pt idx="2">
                  <c:v>Regno Unito</c:v>
                </c:pt>
                <c:pt idx="3">
                  <c:v>Italia</c:v>
                </c:pt>
              </c:strCache>
            </c:strRef>
          </c:cat>
          <c:val>
            <c:numRef>
              <c:f>fig_L5!$B$26:$E$26</c:f>
              <c:numCache>
                <c:formatCode>General</c:formatCode>
                <c:ptCount val="4"/>
                <c:pt idx="0">
                  <c:v>10.6</c:v>
                </c:pt>
                <c:pt idx="1">
                  <c:v>15</c:v>
                </c:pt>
                <c:pt idx="2">
                  <c:v>24.7</c:v>
                </c:pt>
                <c:pt idx="3">
                  <c:v>21.7</c:v>
                </c:pt>
              </c:numCache>
            </c:numRef>
          </c:val>
          <c:extLst>
            <c:ext xmlns:c16="http://schemas.microsoft.com/office/drawing/2014/chart" uri="{C3380CC4-5D6E-409C-BE32-E72D297353CC}">
              <c16:uniqueId val="{00000002-114E-48F5-94EB-AF7E1D358E95}"/>
            </c:ext>
          </c:extLst>
        </c:ser>
        <c:ser>
          <c:idx val="3"/>
          <c:order val="3"/>
          <c:tx>
            <c:strRef>
              <c:f>fig_L5!$A$27</c:f>
              <c:strCache>
                <c:ptCount val="1"/>
                <c:pt idx="0">
                  <c:v>Starò studiando perché non so ancora che cosa vorrei fare</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fig_L5!$B$23:$E$23</c:f>
              <c:strCache>
                <c:ptCount val="4"/>
                <c:pt idx="0">
                  <c:v>Spagna</c:v>
                </c:pt>
                <c:pt idx="1">
                  <c:v>Paesi OCSE</c:v>
                </c:pt>
                <c:pt idx="2">
                  <c:v>Regno Unito</c:v>
                </c:pt>
                <c:pt idx="3">
                  <c:v>Italia</c:v>
                </c:pt>
              </c:strCache>
            </c:strRef>
          </c:cat>
          <c:val>
            <c:numRef>
              <c:f>fig_L5!$B$27:$E$27</c:f>
              <c:numCache>
                <c:formatCode>General</c:formatCode>
                <c:ptCount val="4"/>
                <c:pt idx="0">
                  <c:v>13.6</c:v>
                </c:pt>
                <c:pt idx="1">
                  <c:v>15.1</c:v>
                </c:pt>
                <c:pt idx="2">
                  <c:v>12.6</c:v>
                </c:pt>
                <c:pt idx="3">
                  <c:v>12.2</c:v>
                </c:pt>
              </c:numCache>
            </c:numRef>
          </c:val>
          <c:extLst>
            <c:ext xmlns:c16="http://schemas.microsoft.com/office/drawing/2014/chart" uri="{C3380CC4-5D6E-409C-BE32-E72D297353CC}">
              <c16:uniqueId val="{00000003-114E-48F5-94EB-AF7E1D358E95}"/>
            </c:ext>
          </c:extLst>
        </c:ser>
        <c:ser>
          <c:idx val="4"/>
          <c:order val="4"/>
          <c:tx>
            <c:strRef>
              <c:f>fig_L5!$A$28</c:f>
              <c:strCache>
                <c:ptCount val="1"/>
                <c:pt idx="0">
                  <c:v>Starò studiando o lavorando per altre ragioni</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fig_L5!$B$23:$E$23</c:f>
              <c:strCache>
                <c:ptCount val="4"/>
                <c:pt idx="0">
                  <c:v>Spagna</c:v>
                </c:pt>
                <c:pt idx="1">
                  <c:v>Paesi OCSE</c:v>
                </c:pt>
                <c:pt idx="2">
                  <c:v>Regno Unito</c:v>
                </c:pt>
                <c:pt idx="3">
                  <c:v>Italia</c:v>
                </c:pt>
              </c:strCache>
            </c:strRef>
          </c:cat>
          <c:val>
            <c:numRef>
              <c:f>fig_L5!$B$28:$E$28</c:f>
              <c:numCache>
                <c:formatCode>General</c:formatCode>
                <c:ptCount val="4"/>
                <c:pt idx="0">
                  <c:v>9.6999999999999993</c:v>
                </c:pt>
                <c:pt idx="1">
                  <c:v>9</c:v>
                </c:pt>
                <c:pt idx="2">
                  <c:v>6.1</c:v>
                </c:pt>
                <c:pt idx="3">
                  <c:v>8.3000000000000007</c:v>
                </c:pt>
              </c:numCache>
            </c:numRef>
          </c:val>
          <c:extLst>
            <c:ext xmlns:c16="http://schemas.microsoft.com/office/drawing/2014/chart" uri="{C3380CC4-5D6E-409C-BE32-E72D297353CC}">
              <c16:uniqueId val="{00000004-114E-48F5-94EB-AF7E1D358E95}"/>
            </c:ext>
          </c:extLst>
        </c:ser>
        <c:ser>
          <c:idx val="5"/>
          <c:order val="5"/>
          <c:tx>
            <c:strRef>
              <c:f>fig_L5!$A$29</c:f>
              <c:strCache>
                <c:ptCount val="1"/>
                <c:pt idx="0">
                  <c:v>Starò facendo qualcos'altro (per esempio viaggiare all’estero, scambi di cooperazione internazionale, ecc).</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fig_L5!$B$23:$E$23</c:f>
              <c:strCache>
                <c:ptCount val="4"/>
                <c:pt idx="0">
                  <c:v>Spagna</c:v>
                </c:pt>
                <c:pt idx="1">
                  <c:v>Paesi OCSE</c:v>
                </c:pt>
                <c:pt idx="2">
                  <c:v>Regno Unito</c:v>
                </c:pt>
                <c:pt idx="3">
                  <c:v>Italia</c:v>
                </c:pt>
              </c:strCache>
            </c:strRef>
          </c:cat>
          <c:val>
            <c:numRef>
              <c:f>fig_L5!$B$29:$E$29</c:f>
              <c:numCache>
                <c:formatCode>General</c:formatCode>
                <c:ptCount val="4"/>
                <c:pt idx="0">
                  <c:v>2.8</c:v>
                </c:pt>
                <c:pt idx="1">
                  <c:v>4.9000000000000004</c:v>
                </c:pt>
                <c:pt idx="2">
                  <c:v>3.7</c:v>
                </c:pt>
                <c:pt idx="3">
                  <c:v>6.4</c:v>
                </c:pt>
              </c:numCache>
            </c:numRef>
          </c:val>
          <c:extLst>
            <c:ext xmlns:c16="http://schemas.microsoft.com/office/drawing/2014/chart" uri="{C3380CC4-5D6E-409C-BE32-E72D297353CC}">
              <c16:uniqueId val="{00000005-114E-48F5-94EB-AF7E1D358E95}"/>
            </c:ext>
          </c:extLst>
        </c:ser>
        <c:dLbls>
          <c:showLegendKey val="0"/>
          <c:showVal val="0"/>
          <c:showCatName val="0"/>
          <c:showSerName val="0"/>
          <c:showPercent val="0"/>
          <c:showBubbleSize val="0"/>
        </c:dLbls>
        <c:gapWidth val="100"/>
        <c:overlap val="100"/>
        <c:axId val="1076956672"/>
        <c:axId val="1076960416"/>
      </c:barChart>
      <c:catAx>
        <c:axId val="10769566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076960416"/>
        <c:crosses val="autoZero"/>
        <c:auto val="1"/>
        <c:lblAlgn val="ctr"/>
        <c:lblOffset val="100"/>
        <c:noMultiLvlLbl val="0"/>
      </c:catAx>
      <c:valAx>
        <c:axId val="107696041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crossAx val="1076956672"/>
        <c:crosses val="autoZero"/>
        <c:crossBetween val="between"/>
      </c:valAx>
      <c:spPr>
        <a:noFill/>
        <a:ln>
          <a:noFill/>
        </a:ln>
        <a:effectLst/>
      </c:spPr>
    </c:plotArea>
    <c:legend>
      <c:legendPos val="b"/>
      <c:layout>
        <c:manualLayout>
          <c:xMode val="edge"/>
          <c:yMode val="edge"/>
          <c:x val="2.0591682270245812E-2"/>
          <c:y val="0.57797835493830019"/>
          <c:w val="0.95535523012894419"/>
          <c:h val="0.413881461057085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sisform.piemonte.it/" TargetMode="External"/><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8</xdr:col>
      <xdr:colOff>45720</xdr:colOff>
      <xdr:row>0</xdr:row>
      <xdr:rowOff>53340</xdr:rowOff>
    </xdr:from>
    <xdr:to>
      <xdr:col>11</xdr:col>
      <xdr:colOff>452120</xdr:colOff>
      <xdr:row>1</xdr:row>
      <xdr:rowOff>472440</xdr:rowOff>
    </xdr:to>
    <xdr:grpSp>
      <xdr:nvGrpSpPr>
        <xdr:cNvPr id="2" name="Gruppo 5"/>
        <xdr:cNvGrpSpPr>
          <a:grpSpLocks/>
        </xdr:cNvGrpSpPr>
      </xdr:nvGrpSpPr>
      <xdr:grpSpPr bwMode="auto">
        <a:xfrm>
          <a:off x="6979920" y="53340"/>
          <a:ext cx="1892300" cy="632460"/>
          <a:chOff x="7283450" y="63500"/>
          <a:chExt cx="1993900" cy="635000"/>
        </a:xfrm>
      </xdr:grpSpPr>
      <xdr:grpSp>
        <xdr:nvGrpSpPr>
          <xdr:cNvPr id="3" name="Gruppo 2"/>
          <xdr:cNvGrpSpPr>
            <a:grpSpLocks/>
          </xdr:cNvGrpSpPr>
        </xdr:nvGrpSpPr>
        <xdr:grpSpPr bwMode="auto">
          <a:xfrm>
            <a:off x="7283450" y="63500"/>
            <a:ext cx="1835150" cy="525211"/>
            <a:chOff x="4114800" y="0"/>
            <a:chExt cx="1753055" cy="501172"/>
          </a:xfrm>
        </xdr:grpSpPr>
        <xdr:pic>
          <xdr:nvPicPr>
            <xdr:cNvPr id="5" name="Immagin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0" y="0"/>
              <a:ext cx="485776" cy="5011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magin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42470" y="0"/>
              <a:ext cx="122538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Rettangolo 3">
            <a:hlinkClick xmlns:r="http://schemas.openxmlformats.org/officeDocument/2006/relationships" r:id="rId3"/>
          </xdr:cNvPr>
          <xdr:cNvSpPr/>
        </xdr:nvSpPr>
        <xdr:spPr bwMode="auto">
          <a:xfrm>
            <a:off x="7834146" y="474738"/>
            <a:ext cx="1443204" cy="223762"/>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lang="it-IT" sz="900">
                <a:latin typeface="Century Gothic" panose="020B0502020202020204" pitchFamily="34" charset="0"/>
              </a:rPr>
              <a:t>www.sisform.piemonte.it</a:t>
            </a:r>
          </a:p>
        </xdr:txBody>
      </xdr:sp>
    </xdr:grpSp>
    <xdr:clientData/>
  </xdr:twoCellAnchor>
  <xdr:twoCellAnchor>
    <xdr:from>
      <xdr:col>0</xdr:col>
      <xdr:colOff>30480</xdr:colOff>
      <xdr:row>12</xdr:row>
      <xdr:rowOff>160020</xdr:rowOff>
    </xdr:from>
    <xdr:to>
      <xdr:col>10</xdr:col>
      <xdr:colOff>137160</xdr:colOff>
      <xdr:row>20</xdr:row>
      <xdr:rowOff>38100</xdr:rowOff>
    </xdr:to>
    <xdr:sp macro="" textlink="">
      <xdr:nvSpPr>
        <xdr:cNvPr id="7" name="Rettangolo arrotondato 6"/>
        <xdr:cNvSpPr/>
      </xdr:nvSpPr>
      <xdr:spPr>
        <a:xfrm>
          <a:off x="30480" y="3147060"/>
          <a:ext cx="8031480" cy="12192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it-IT" sz="1100">
              <a:latin typeface="Century Gothic" panose="020B0502020202020204" pitchFamily="34" charset="0"/>
            </a:rPr>
            <a:t>Fonte: OCSE-PISA</a:t>
          </a:r>
          <a:r>
            <a:rPr lang="it-IT" sz="1100" baseline="0">
              <a:latin typeface="Century Gothic" panose="020B0502020202020204" pitchFamily="34" charset="0"/>
            </a:rPr>
            <a:t> (2018) - </a:t>
          </a:r>
          <a:r>
            <a:rPr lang="it-IT" sz="1100" i="1">
              <a:solidFill>
                <a:schemeClr val="lt1"/>
              </a:solidFill>
              <a:effectLst/>
              <a:latin typeface="Century Gothic" panose="020B0502020202020204" pitchFamily="34" charset="0"/>
              <a:ea typeface="+mn-ea"/>
              <a:cs typeface="+mn-cs"/>
            </a:rPr>
            <a:t>Programme for International Student Assessment</a:t>
          </a:r>
          <a:r>
            <a:rPr lang="it-IT" sz="1100" i="0">
              <a:solidFill>
                <a:schemeClr val="lt1"/>
              </a:solidFill>
              <a:effectLst/>
              <a:latin typeface="Century Gothic" panose="020B0502020202020204" pitchFamily="34" charset="0"/>
              <a:ea typeface="+mn-ea"/>
              <a:cs typeface="+mn-cs"/>
            </a:rPr>
            <a:t>.</a:t>
          </a:r>
          <a:r>
            <a:rPr lang="it-IT" sz="1100" i="0" baseline="0">
              <a:solidFill>
                <a:schemeClr val="lt1"/>
              </a:solidFill>
              <a:effectLst/>
              <a:latin typeface="Century Gothic" panose="020B0502020202020204" pitchFamily="34" charset="0"/>
              <a:ea typeface="+mn-ea"/>
              <a:cs typeface="+mn-cs"/>
            </a:rPr>
            <a:t> L'OCSE-PISA </a:t>
          </a:r>
          <a:r>
            <a:rPr lang="it-IT" sz="1100" i="1" baseline="0">
              <a:solidFill>
                <a:schemeClr val="lt1"/>
              </a:solidFill>
              <a:effectLst/>
              <a:latin typeface="Century Gothic" panose="020B0502020202020204" pitchFamily="34" charset="0"/>
              <a:ea typeface="+mn-ea"/>
              <a:cs typeface="+mn-cs"/>
            </a:rPr>
            <a:t>è</a:t>
          </a:r>
          <a:r>
            <a:rPr lang="it-IT" sz="1100">
              <a:solidFill>
                <a:schemeClr val="lt1"/>
              </a:solidFill>
              <a:effectLst/>
              <a:latin typeface="Century Gothic" panose="020B0502020202020204" pitchFamily="34" charset="0"/>
              <a:ea typeface="+mn-ea"/>
              <a:cs typeface="+mn-cs"/>
            </a:rPr>
            <a:t> indagine</a:t>
          </a:r>
          <a:r>
            <a:rPr lang="it-IT" sz="1100" baseline="0">
              <a:solidFill>
                <a:schemeClr val="lt1"/>
              </a:solidFill>
              <a:effectLst/>
              <a:latin typeface="Century Gothic" panose="020B0502020202020204" pitchFamily="34" charset="0"/>
              <a:ea typeface="+mn-ea"/>
              <a:cs typeface="+mn-cs"/>
            </a:rPr>
            <a:t> internazionale triennale che misura le competenze degli studenti quindicenni dei Paesi aderenti. Oltre alle prove gli studenti compilano un questionario articolato in più sezioni in base all'adesione del Paese di apparteneza ai diversi approfondimenti proposti dall'indagine. Nel 2018 gli studenti italiani, oltre al questionario standard, hanno risposto anche alla sezione di domande dedicata "</a:t>
          </a:r>
          <a:r>
            <a:rPr lang="it-IT" sz="1100" i="1" baseline="0">
              <a:solidFill>
                <a:schemeClr val="lt1"/>
              </a:solidFill>
              <a:effectLst/>
              <a:latin typeface="Century Gothic" panose="020B0502020202020204" pitchFamily="34" charset="0"/>
              <a:ea typeface="+mn-ea"/>
              <a:cs typeface="+mn-cs"/>
            </a:rPr>
            <a:t>all'Educational Career", </a:t>
          </a:r>
          <a:r>
            <a:rPr lang="it-IT" sz="1100" baseline="0">
              <a:solidFill>
                <a:schemeClr val="lt1"/>
              </a:solidFill>
              <a:effectLst/>
              <a:latin typeface="Century Gothic" panose="020B0502020202020204" pitchFamily="34" charset="0"/>
              <a:ea typeface="+mn-ea"/>
              <a:cs typeface="+mn-cs"/>
            </a:rPr>
            <a:t>da cui sono tratti i dati eleborati in questo focus.  </a:t>
          </a:r>
          <a:r>
            <a:rPr lang="it-IT" sz="1100" baseline="0">
              <a:latin typeface="Century Gothic" panose="020B0502020202020204" pitchFamily="34" charset="0"/>
            </a:rPr>
            <a:t>  </a:t>
          </a:r>
          <a:endParaRPr lang="it-IT" sz="1100">
            <a:latin typeface="Century Gothic" panose="020B0502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259080</xdr:colOff>
      <xdr:row>1</xdr:row>
      <xdr:rowOff>140970</xdr:rowOff>
    </xdr:from>
    <xdr:to>
      <xdr:col>6</xdr:col>
      <xdr:colOff>83820</xdr:colOff>
      <xdr:row>19</xdr:row>
      <xdr:rowOff>83820</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213360</xdr:colOff>
      <xdr:row>1</xdr:row>
      <xdr:rowOff>137160</xdr:rowOff>
    </xdr:from>
    <xdr:to>
      <xdr:col>11</xdr:col>
      <xdr:colOff>464820</xdr:colOff>
      <xdr:row>19</xdr:row>
      <xdr:rowOff>144780</xdr:rowOff>
    </xdr:to>
    <xdr:graphicFrame macro="">
      <xdr:nvGraphicFramePr>
        <xdr:cNvPr id="3"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83820</xdr:colOff>
      <xdr:row>1</xdr:row>
      <xdr:rowOff>152400</xdr:rowOff>
    </xdr:from>
    <xdr:to>
      <xdr:col>5</xdr:col>
      <xdr:colOff>944880</xdr:colOff>
      <xdr:row>17</xdr:row>
      <xdr:rowOff>45720</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281940</xdr:colOff>
      <xdr:row>1</xdr:row>
      <xdr:rowOff>133350</xdr:rowOff>
    </xdr:from>
    <xdr:to>
      <xdr:col>2</xdr:col>
      <xdr:colOff>53340</xdr:colOff>
      <xdr:row>17</xdr:row>
      <xdr:rowOff>99060</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15240</xdr:colOff>
      <xdr:row>1</xdr:row>
      <xdr:rowOff>175260</xdr:rowOff>
    </xdr:from>
    <xdr:to>
      <xdr:col>9</xdr:col>
      <xdr:colOff>106680</xdr:colOff>
      <xdr:row>18</xdr:row>
      <xdr:rowOff>53340</xdr:rowOff>
    </xdr:to>
    <xdr:graphicFrame macro="">
      <xdr:nvGraphicFramePr>
        <xdr:cNvPr id="4" name="Gra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2</xdr:row>
      <xdr:rowOff>0</xdr:rowOff>
    </xdr:from>
    <xdr:to>
      <xdr:col>14</xdr:col>
      <xdr:colOff>426720</xdr:colOff>
      <xdr:row>17</xdr:row>
      <xdr:rowOff>175260</xdr:rowOff>
    </xdr:to>
    <xdr:graphicFrame macro="">
      <xdr:nvGraphicFramePr>
        <xdr:cNvPr id="5" name="Gra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579120</xdr:colOff>
      <xdr:row>1</xdr:row>
      <xdr:rowOff>140970</xdr:rowOff>
    </xdr:from>
    <xdr:to>
      <xdr:col>4</xdr:col>
      <xdr:colOff>419100</xdr:colOff>
      <xdr:row>20</xdr:row>
      <xdr:rowOff>121920</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53340</xdr:colOff>
      <xdr:row>1</xdr:row>
      <xdr:rowOff>121920</xdr:rowOff>
    </xdr:from>
    <xdr:to>
      <xdr:col>13</xdr:col>
      <xdr:colOff>30480</xdr:colOff>
      <xdr:row>20</xdr:row>
      <xdr:rowOff>60960</xdr:rowOff>
    </xdr:to>
    <xdr:graphicFrame macro="">
      <xdr:nvGraphicFramePr>
        <xdr:cNvPr id="4" name="Gra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175260</xdr:colOff>
      <xdr:row>1</xdr:row>
      <xdr:rowOff>64770</xdr:rowOff>
    </xdr:from>
    <xdr:to>
      <xdr:col>6</xdr:col>
      <xdr:colOff>594360</xdr:colOff>
      <xdr:row>19</xdr:row>
      <xdr:rowOff>15240</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121920</xdr:colOff>
      <xdr:row>2</xdr:row>
      <xdr:rowOff>156210</xdr:rowOff>
    </xdr:from>
    <xdr:to>
      <xdr:col>5</xdr:col>
      <xdr:colOff>22860</xdr:colOff>
      <xdr:row>24</xdr:row>
      <xdr:rowOff>60960</xdr:rowOff>
    </xdr:to>
    <xdr:graphicFrame macro="">
      <xdr:nvGraphicFramePr>
        <xdr:cNvPr id="2" name="Gra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99060</xdr:rowOff>
    </xdr:from>
    <xdr:to>
      <xdr:col>7</xdr:col>
      <xdr:colOff>304800</xdr:colOff>
      <xdr:row>25</xdr:row>
      <xdr:rowOff>68580</xdr:rowOff>
    </xdr:to>
    <xdr:graphicFrame macro="">
      <xdr:nvGraphicFramePr>
        <xdr:cNvPr id="3"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Borrione/Desktop/Relazione%20annuale%202014/Capitolo%20istruzione%20e%20apprendimenti/risultati%20medi%20per%20paesi%20e%20regioni%20italian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APPLIC\UOE\IND98\FIN95\F5_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Applic\EAG\2005\Charts\English\NSalary_feb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2/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PISA/PISA%202003%20Initial%20Report/Chapters/Chapter%203%20-%20Learning%20characteristics/applic/uoe/ind2002/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Applic\UOE\Ind2005\data2001\E9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Applic\UOE\Ind2005\data2001\E9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NWB/POpu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PISA/Publications/PISA%202000%20Initial%20Report%20-%20Knowledge%20and%20Skills%20for%20Life/PISA%20Final%20Charts%20in%20Excel/Chapter%205/Dat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PISA/EduExpen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S/CD%20Australia/PISA%20Plus/PISA%20Plus%20Final%20Charts/IRPISAPlus_Chap5_ChartCorre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esi"/>
      <sheetName val="regioni"/>
      <sheetName val="come ottengono soldi"/>
      <sheetName val="indirizzi di studio"/>
    </sheetNames>
    <sheetDataSet>
      <sheetData sheetId="0"/>
      <sheetData sheetId="1">
        <row r="1">
          <cell r="A1" t="str">
            <v>PISA 2012 Results: Students and Money (Volume VI) - © OECD 2014</v>
          </cell>
        </row>
        <row r="2">
          <cell r="A2" t="str">
            <v>Chapter 2</v>
          </cell>
          <cell r="B2" t="str">
            <v>Chapter 2 (figures): Student performance in financial literacy</v>
          </cell>
        </row>
        <row r="3">
          <cell r="A3" t="str">
            <v>Version 1 - Last updated: 07-Jul-2014</v>
          </cell>
        </row>
        <row r="4">
          <cell r="A4" t="str">
            <v>This document and any map included herein are without prejudice to the status of or sovereignty over any territory, to the delimitation of international frontiers and boundaries and to the name of any territory, city or area.</v>
          </cell>
        </row>
        <row r="6">
          <cell r="A6" t="str">
            <v>Figure VI.2.3</v>
          </cell>
        </row>
        <row r="7">
          <cell r="A7" t="str">
            <v>Financial literacy performance among participating countries/economies</v>
          </cell>
        </row>
        <row r="10">
          <cell r="B10" t="str">
            <v>Mean score</v>
          </cell>
          <cell r="D10" t="str">
            <v>Range of ranks</v>
          </cell>
        </row>
        <row r="11">
          <cell r="B11" t="str">
            <v>Mean</v>
          </cell>
          <cell r="C11" t="str">
            <v>S.E.</v>
          </cell>
          <cell r="D11" t="str">
            <v>Upper rank</v>
          </cell>
          <cell r="E11" t="str">
            <v>Lower rank</v>
          </cell>
        </row>
        <row r="12">
          <cell r="A12" t="str">
            <v xml:space="preserve">Veneto </v>
          </cell>
          <cell r="B12">
            <v>501.423865493037</v>
          </cell>
          <cell r="C12">
            <v>6.9599597557466444</v>
          </cell>
        </row>
        <row r="13">
          <cell r="A13" t="str">
            <v>Friuli Venezia Giulia</v>
          </cell>
          <cell r="B13">
            <v>501.42180405415297</v>
          </cell>
          <cell r="C13">
            <v>7.1609863315846107</v>
          </cell>
        </row>
        <row r="14">
          <cell r="A14" t="str">
            <v>Bolzano</v>
          </cell>
          <cell r="B14">
            <v>499.57333208645099</v>
          </cell>
          <cell r="C14">
            <v>6.038932407389888</v>
          </cell>
        </row>
        <row r="15">
          <cell r="A15" t="str">
            <v>Trento</v>
          </cell>
          <cell r="B15">
            <v>498.35370559047101</v>
          </cell>
          <cell r="C15">
            <v>5.7784765517784002</v>
          </cell>
        </row>
        <row r="16">
          <cell r="A16" t="str">
            <v>Lombardia</v>
          </cell>
          <cell r="B16">
            <v>491.439996512888</v>
          </cell>
          <cell r="C16">
            <v>6.5497353507553937</v>
          </cell>
        </row>
        <row r="17">
          <cell r="A17" t="str">
            <v xml:space="preserve">Emilia Romagna </v>
          </cell>
          <cell r="B17">
            <v>481.07765686454098</v>
          </cell>
          <cell r="C17">
            <v>4.8290440741184169</v>
          </cell>
        </row>
        <row r="18">
          <cell r="A18" t="str">
            <v xml:space="preserve">Piemonte </v>
          </cell>
          <cell r="B18">
            <v>480.75327130397602</v>
          </cell>
          <cell r="C18">
            <v>6.4932048034990002</v>
          </cell>
        </row>
        <row r="19">
          <cell r="A19" t="str">
            <v>Valle d'Aosta</v>
          </cell>
          <cell r="B19">
            <v>476.10833471767302</v>
          </cell>
          <cell r="C19">
            <v>6.3073206886387396</v>
          </cell>
        </row>
        <row r="20">
          <cell r="A20" t="str">
            <v>Marche</v>
          </cell>
          <cell r="B20">
            <v>474.07285209615299</v>
          </cell>
          <cell r="C20">
            <v>6.6832988786825789</v>
          </cell>
        </row>
        <row r="21">
          <cell r="A21" t="str">
            <v>Umbria</v>
          </cell>
          <cell r="B21">
            <v>474.01623792814763</v>
          </cell>
          <cell r="C21">
            <v>7.3808520958691481</v>
          </cell>
        </row>
        <row r="22">
          <cell r="A22" t="str">
            <v>Toscana</v>
          </cell>
          <cell r="B22">
            <v>470.97231285705129</v>
          </cell>
          <cell r="C22">
            <v>6.4730123118534051</v>
          </cell>
        </row>
        <row r="23">
          <cell r="A23" t="str">
            <v>Liguria</v>
          </cell>
          <cell r="B23">
            <v>467.66920008450273</v>
          </cell>
          <cell r="C23">
            <v>8.4017146484771228</v>
          </cell>
        </row>
        <row r="24">
          <cell r="A24" t="str">
            <v>Italy</v>
          </cell>
          <cell r="B24">
            <v>466.30017267524499</v>
          </cell>
          <cell r="C24">
            <v>2.1236712912387299</v>
          </cell>
          <cell r="D24">
            <v>16</v>
          </cell>
          <cell r="E24">
            <v>17</v>
          </cell>
        </row>
        <row r="25">
          <cell r="A25" t="str">
            <v>Puglia</v>
          </cell>
          <cell r="B25">
            <v>462.49850630345037</v>
          </cell>
          <cell r="C25">
            <v>6.2568144288226195</v>
          </cell>
        </row>
        <row r="26">
          <cell r="A26" t="str">
            <v>Lazio</v>
          </cell>
          <cell r="B26">
            <v>460.01390012763397</v>
          </cell>
          <cell r="C26">
            <v>7.2947528458824005</v>
          </cell>
        </row>
        <row r="27">
          <cell r="A27" t="str">
            <v>Molise</v>
          </cell>
          <cell r="B27">
            <v>452.72748000000001</v>
          </cell>
          <cell r="C27">
            <v>5.8496089887522453</v>
          </cell>
        </row>
        <row r="28">
          <cell r="A28" t="str">
            <v>Abruzzo</v>
          </cell>
          <cell r="B28">
            <v>449.00560570755118</v>
          </cell>
          <cell r="C28">
            <v>4.2977092889763346</v>
          </cell>
        </row>
        <row r="29">
          <cell r="A29" t="str">
            <v>Basilicata</v>
          </cell>
          <cell r="B29">
            <v>446.14605063408828</v>
          </cell>
          <cell r="C29">
            <v>6.2755098522535642</v>
          </cell>
        </row>
        <row r="30">
          <cell r="A30" t="str">
            <v>Sardegna</v>
          </cell>
          <cell r="B30">
            <v>445.62375381057274</v>
          </cell>
          <cell r="C30">
            <v>6.8564605231346603</v>
          </cell>
        </row>
        <row r="31">
          <cell r="A31" t="str">
            <v>Campania</v>
          </cell>
          <cell r="B31">
            <v>439.28214490606001</v>
          </cell>
          <cell r="C31">
            <v>8.4723894136823432</v>
          </cell>
        </row>
        <row r="32">
          <cell r="A32" t="str">
            <v>Sicilia</v>
          </cell>
          <cell r="B32">
            <v>428.56545283437731</v>
          </cell>
          <cell r="C32">
            <v>6.673562262012922</v>
          </cell>
        </row>
        <row r="33">
          <cell r="A33" t="str">
            <v>Calabria</v>
          </cell>
          <cell r="B33">
            <v>415.45269283314741</v>
          </cell>
          <cell r="C33">
            <v>8.0645669717859771</v>
          </cell>
        </row>
        <row r="35">
          <cell r="A35" t="str">
            <v>Notes: OECD countries and subnational entities that are not included in national results are shown in bold black. Partner countries  and subnational entities that are not included in national results are shown in bold blue. Regions are shown in black ital</v>
          </cell>
        </row>
        <row r="36">
          <cell r="A36" t="str">
            <v>Countries, economies and subnational entities are ranked in descending order of the mean financial literacy performance.</v>
          </cell>
        </row>
        <row r="37">
          <cell r="A37" t="str">
            <v xml:space="preserve">Source: OECD, PISA 2012 Database. </v>
          </cell>
        </row>
      </sheetData>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GridLines="0" tabSelected="1" zoomScaleNormal="100" workbookViewId="0">
      <selection activeCell="R10" sqref="R10"/>
    </sheetView>
  </sheetViews>
  <sheetFormatPr defaultColWidth="9.28515625" defaultRowHeight="10.8" x14ac:dyDescent="0.25"/>
  <cols>
    <col min="2" max="2" width="65" customWidth="1"/>
  </cols>
  <sheetData>
    <row r="1" spans="1:16" ht="16.8" x14ac:dyDescent="0.25">
      <c r="A1" s="3" t="s">
        <v>2</v>
      </c>
      <c r="B1" s="1"/>
      <c r="C1" s="1"/>
      <c r="D1" s="1"/>
    </row>
    <row r="2" spans="1:16" ht="45" customHeight="1" x14ac:dyDescent="0.35">
      <c r="A2" s="47" t="s">
        <v>68</v>
      </c>
      <c r="B2" s="48"/>
      <c r="C2" s="48"/>
      <c r="D2" s="48"/>
      <c r="E2" s="48"/>
      <c r="F2" s="48"/>
      <c r="G2" s="48"/>
      <c r="H2" s="48"/>
      <c r="I2" s="48"/>
      <c r="J2" s="48"/>
      <c r="K2" s="48"/>
      <c r="L2" s="48"/>
    </row>
    <row r="3" spans="1:16" ht="24" customHeight="1" x14ac:dyDescent="0.25">
      <c r="A3" s="49" t="s">
        <v>3</v>
      </c>
      <c r="B3" s="49"/>
      <c r="C3" s="49"/>
      <c r="D3" s="49"/>
      <c r="E3" s="49"/>
      <c r="F3" s="49"/>
      <c r="G3" s="49"/>
      <c r="H3" s="49"/>
      <c r="I3" s="49"/>
      <c r="J3" s="49"/>
      <c r="K3" s="49"/>
      <c r="L3" s="49"/>
      <c r="M3" s="9"/>
      <c r="N3" s="9"/>
      <c r="O3" s="9"/>
      <c r="P3" s="9"/>
    </row>
    <row r="4" spans="1:16" ht="18" customHeight="1" x14ac:dyDescent="0.5">
      <c r="A4" s="6" t="s">
        <v>0</v>
      </c>
      <c r="B4" s="2" t="str">
        <f>fig_L1!A1</f>
        <v>Fig. L.1 Cambio scuola nella primaria e nella secondaria di primo grado, OCSE-PISA 2018</v>
      </c>
      <c r="C4" s="9"/>
      <c r="D4" s="9"/>
      <c r="E4" s="9"/>
      <c r="F4" s="9"/>
      <c r="G4" s="9"/>
      <c r="H4" s="9"/>
      <c r="I4" s="9"/>
      <c r="J4" s="9"/>
      <c r="K4" s="9"/>
      <c r="L4" s="9"/>
      <c r="M4" s="9"/>
      <c r="N4" s="9"/>
      <c r="O4" s="9"/>
      <c r="P4" s="9"/>
    </row>
    <row r="5" spans="1:16" ht="18" customHeight="1" x14ac:dyDescent="0.5">
      <c r="A5" s="6" t="s">
        <v>0</v>
      </c>
      <c r="B5" s="2" t="str">
        <f>fig_L2!A1</f>
        <v>Fig. L.2 Cambio indirizzo di scuola nella secondaria di secondo grado, OCSE-PISA 2018</v>
      </c>
      <c r="C5" s="9"/>
      <c r="D5" s="9"/>
      <c r="E5" s="9"/>
      <c r="F5" s="9"/>
      <c r="G5" s="9"/>
      <c r="H5" s="9"/>
      <c r="I5" s="9"/>
      <c r="J5" s="9"/>
      <c r="K5" s="9"/>
      <c r="L5" s="9"/>
      <c r="M5" s="9"/>
      <c r="N5" s="9"/>
      <c r="O5" s="9"/>
      <c r="P5" s="9"/>
    </row>
    <row r="6" spans="1:16" ht="18" customHeight="1" x14ac:dyDescent="0.5">
      <c r="A6" s="6" t="s">
        <v>0</v>
      </c>
      <c r="B6" s="2" t="str">
        <f>fig_L3!A1</f>
        <v>Fig. L.3 Attività di orientamento su studi e lavoro, OCSE-PISA 2018</v>
      </c>
      <c r="C6" s="9"/>
      <c r="D6" s="9"/>
      <c r="E6" s="9"/>
      <c r="F6" s="9"/>
      <c r="G6" s="9"/>
      <c r="H6" s="9"/>
      <c r="I6" s="9"/>
      <c r="J6" s="9"/>
      <c r="K6" s="9"/>
      <c r="L6" s="9"/>
      <c r="M6" s="9"/>
      <c r="N6" s="9"/>
      <c r="O6" s="9"/>
      <c r="P6" s="9"/>
    </row>
    <row r="7" spans="1:16" ht="18" customHeight="1" x14ac:dyDescent="0.5">
      <c r="A7" s="6" t="s">
        <v>0</v>
      </c>
      <c r="B7" s="2" t="str">
        <f>fig_L4!A1</f>
        <v>Fig. L.4 Confronto tra le competenze per la ricerca di lavoro acquisite a scuola e fuori da scuola, OCSE- PISA 2018</v>
      </c>
      <c r="C7" s="9"/>
      <c r="D7" s="9"/>
      <c r="E7" s="9"/>
      <c r="F7" s="9"/>
      <c r="G7" s="9"/>
      <c r="H7" s="9"/>
      <c r="I7" s="9"/>
      <c r="J7" s="9"/>
      <c r="K7" s="9"/>
      <c r="L7" s="9"/>
      <c r="M7" s="9"/>
      <c r="N7" s="9"/>
      <c r="O7" s="9"/>
      <c r="P7" s="9"/>
    </row>
    <row r="8" spans="1:16" ht="17.399999999999999" customHeight="1" x14ac:dyDescent="0.5">
      <c r="A8" s="6" t="s">
        <v>0</v>
      </c>
      <c r="B8" s="2" t="str">
        <f>fig_L5!A1</f>
        <v>Fig. L.5 Prospettive fra 5 anni, OCSE-PISA 2018</v>
      </c>
    </row>
    <row r="9" spans="1:16" ht="17.399999999999999" customHeight="1" x14ac:dyDescent="0.5">
      <c r="A9" s="6" t="s">
        <v>0</v>
      </c>
      <c r="B9" s="2" t="str">
        <f>fig_L6!A1</f>
        <v>Fig. L.6 Fattori che incidono sulle scelte future in Italia, OCSE-PISA 2018</v>
      </c>
    </row>
    <row r="10" spans="1:16" ht="17.399999999999999" customHeight="1" x14ac:dyDescent="0.5">
      <c r="A10" s="6" t="s">
        <v>0</v>
      </c>
      <c r="B10" s="2" t="str">
        <f>fig_L7!A1</f>
        <v>Fig. L.7 Fattori che incidono sulle scelte future confronto Italia, Spagna, Regno Unito, Paesi OCSE, OCSE-PISA 2018</v>
      </c>
    </row>
    <row r="11" spans="1:16" ht="13.2" x14ac:dyDescent="0.25">
      <c r="A11" s="5"/>
      <c r="B11" s="2"/>
    </row>
    <row r="12" spans="1:16" ht="13.8" x14ac:dyDescent="0.25">
      <c r="A12" s="4" t="s">
        <v>66</v>
      </c>
      <c r="B12" s="2"/>
    </row>
    <row r="13" spans="1:16" ht="13.2" x14ac:dyDescent="0.25">
      <c r="A13" s="1"/>
      <c r="B13" s="2"/>
    </row>
    <row r="14" spans="1:16" ht="13.2" x14ac:dyDescent="0.25">
      <c r="A14" s="1"/>
      <c r="B14" s="2"/>
    </row>
    <row r="15" spans="1:16" ht="13.2" x14ac:dyDescent="0.25">
      <c r="A15" s="1"/>
      <c r="B15" s="2"/>
    </row>
    <row r="16" spans="1:16" ht="13.2" x14ac:dyDescent="0.25">
      <c r="A16" s="1"/>
      <c r="B16" s="2"/>
    </row>
    <row r="17" spans="1:2" ht="13.2" x14ac:dyDescent="0.25">
      <c r="A17" s="1"/>
      <c r="B17" s="2"/>
    </row>
    <row r="18" spans="1:2" ht="13.2" x14ac:dyDescent="0.25">
      <c r="B18" s="2"/>
    </row>
    <row r="19" spans="1:2" ht="13.2" x14ac:dyDescent="0.25">
      <c r="B19" s="2"/>
    </row>
    <row r="20" spans="1:2" ht="13.2" x14ac:dyDescent="0.25">
      <c r="B20" s="2"/>
    </row>
    <row r="21" spans="1:2" ht="13.2" x14ac:dyDescent="0.25">
      <c r="B21" s="2"/>
    </row>
    <row r="22" spans="1:2" ht="13.2" x14ac:dyDescent="0.25">
      <c r="B22" s="2"/>
    </row>
    <row r="23" spans="1:2" ht="13.2" x14ac:dyDescent="0.25">
      <c r="B23" s="2"/>
    </row>
    <row r="24" spans="1:2" ht="13.2" x14ac:dyDescent="0.25">
      <c r="B24" s="2"/>
    </row>
    <row r="25" spans="1:2" ht="13.2" x14ac:dyDescent="0.25">
      <c r="B25" s="2"/>
    </row>
    <row r="26" spans="1:2" ht="13.2" x14ac:dyDescent="0.25">
      <c r="B26" s="2"/>
    </row>
    <row r="27" spans="1:2" x14ac:dyDescent="0.25">
      <c r="B27" s="1"/>
    </row>
    <row r="28" spans="1:2" x14ac:dyDescent="0.25">
      <c r="B28" s="1"/>
    </row>
    <row r="29" spans="1:2" x14ac:dyDescent="0.25">
      <c r="B29" s="1"/>
    </row>
    <row r="30" spans="1:2" x14ac:dyDescent="0.25">
      <c r="B30" s="1"/>
    </row>
    <row r="31" spans="1:2" x14ac:dyDescent="0.25">
      <c r="B31" s="1"/>
    </row>
    <row r="32" spans="1:2" x14ac:dyDescent="0.25">
      <c r="B32" s="1"/>
    </row>
  </sheetData>
  <mergeCells count="2">
    <mergeCell ref="A2:L2"/>
    <mergeCell ref="A3:L3"/>
  </mergeCells>
  <hyperlinks>
    <hyperlink ref="A4:A5" location="fig_e4!A1" display="→"/>
    <hyperlink ref="A6:A7" location="fig_e4!A1" display="→"/>
    <hyperlink ref="A4" location="fig_L1!A1" display="→"/>
    <hyperlink ref="A5" location="fig_L2!A1" display="→"/>
    <hyperlink ref="A6" location="fig_L3!A1" display="→"/>
    <hyperlink ref="A7" location="fig_L4!A1" display="→"/>
    <hyperlink ref="A8" location="fig_L5!A1" display="→"/>
    <hyperlink ref="A9" location="fig_L6!A1" display="→"/>
    <hyperlink ref="A10" location="fig_L7!A1" display="→"/>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33"/>
  <sheetViews>
    <sheetView showGridLines="0" workbookViewId="0">
      <selection activeCell="I24" sqref="I24"/>
    </sheetView>
  </sheetViews>
  <sheetFormatPr defaultColWidth="14.85546875" defaultRowHeight="14.4" x14ac:dyDescent="0.3"/>
  <cols>
    <col min="1" max="3" width="14.85546875" style="7" customWidth="1"/>
    <col min="4" max="4" width="14.85546875" style="7"/>
    <col min="5" max="5" width="3.28515625" style="7" customWidth="1"/>
    <col min="6" max="8" width="14.85546875" style="7" customWidth="1"/>
    <col min="9" max="16384" width="14.85546875" style="7"/>
  </cols>
  <sheetData>
    <row r="1" spans="1:11" x14ac:dyDescent="0.3">
      <c r="A1" s="50" t="s">
        <v>4</v>
      </c>
      <c r="B1" s="50"/>
      <c r="C1" s="50"/>
      <c r="D1" s="50"/>
      <c r="E1" s="50"/>
      <c r="F1" s="50"/>
      <c r="G1" s="50"/>
      <c r="H1" s="50"/>
      <c r="I1" s="50"/>
      <c r="J1" s="50"/>
      <c r="K1" s="50"/>
    </row>
    <row r="14" spans="1:11" x14ac:dyDescent="0.3">
      <c r="C14" s="8"/>
      <c r="E14" s="8"/>
    </row>
    <row r="15" spans="1:11" x14ac:dyDescent="0.3">
      <c r="C15" s="8"/>
      <c r="E15" s="8"/>
    </row>
    <row r="16" spans="1:11" x14ac:dyDescent="0.3">
      <c r="C16" s="8"/>
      <c r="E16" s="8"/>
    </row>
    <row r="17" spans="1:12" x14ac:dyDescent="0.3">
      <c r="C17" s="8"/>
      <c r="E17" s="8"/>
    </row>
    <row r="18" spans="1:12" x14ac:dyDescent="0.3">
      <c r="C18" s="8"/>
      <c r="E18" s="8"/>
    </row>
    <row r="19" spans="1:12" x14ac:dyDescent="0.3">
      <c r="C19" s="8"/>
      <c r="E19" s="8"/>
    </row>
    <row r="20" spans="1:12" x14ac:dyDescent="0.3">
      <c r="C20" s="8"/>
      <c r="E20" s="8"/>
    </row>
    <row r="23" spans="1:12" x14ac:dyDescent="0.3">
      <c r="A23" s="54" t="s">
        <v>67</v>
      </c>
    </row>
    <row r="24" spans="1:12" x14ac:dyDescent="0.3">
      <c r="A24"/>
    </row>
    <row r="25" spans="1:12" x14ac:dyDescent="0.3">
      <c r="A25"/>
    </row>
    <row r="26" spans="1:12" ht="22.2" customHeight="1" x14ac:dyDescent="0.3"/>
    <row r="27" spans="1:12" x14ac:dyDescent="0.3">
      <c r="A27" s="21" t="s">
        <v>14</v>
      </c>
      <c r="B27" s="22"/>
      <c r="C27" s="16"/>
      <c r="D27" s="16"/>
      <c r="F27" s="21" t="s">
        <v>13</v>
      </c>
      <c r="G27" s="22"/>
      <c r="H27" s="22"/>
      <c r="I27" s="22"/>
      <c r="L27" s="19"/>
    </row>
    <row r="28" spans="1:12" ht="54.6" x14ac:dyDescent="0.3">
      <c r="A28" s="17"/>
      <c r="B28" s="24" t="s">
        <v>5</v>
      </c>
      <c r="C28" s="24" t="s">
        <v>6</v>
      </c>
      <c r="D28" s="24" t="s">
        <v>7</v>
      </c>
      <c r="F28" s="22"/>
      <c r="G28" s="24" t="s">
        <v>15</v>
      </c>
      <c r="H28" s="24" t="s">
        <v>6</v>
      </c>
      <c r="I28" s="24" t="s">
        <v>7</v>
      </c>
    </row>
    <row r="29" spans="1:12" x14ac:dyDescent="0.3">
      <c r="A29" s="16" t="s">
        <v>12</v>
      </c>
      <c r="B29" s="25">
        <v>66.7</v>
      </c>
      <c r="C29" s="25">
        <v>22.6</v>
      </c>
      <c r="D29" s="25">
        <v>10.7</v>
      </c>
      <c r="F29" s="16" t="s">
        <v>10</v>
      </c>
      <c r="G29" s="25">
        <v>74.8</v>
      </c>
      <c r="H29" s="25">
        <v>20.9</v>
      </c>
      <c r="I29" s="25">
        <v>4.3</v>
      </c>
    </row>
    <row r="30" spans="1:12" x14ac:dyDescent="0.3">
      <c r="A30" s="16" t="s">
        <v>11</v>
      </c>
      <c r="B30" s="25">
        <v>67.8</v>
      </c>
      <c r="C30" s="25">
        <v>22.1</v>
      </c>
      <c r="D30" s="25">
        <v>10.1</v>
      </c>
      <c r="F30" s="16" t="s">
        <v>12</v>
      </c>
      <c r="G30" s="25">
        <v>76.5</v>
      </c>
      <c r="H30" s="25">
        <v>18</v>
      </c>
      <c r="I30" s="25">
        <v>5.5</v>
      </c>
    </row>
    <row r="31" spans="1:12" x14ac:dyDescent="0.3">
      <c r="A31" s="16" t="s">
        <v>9</v>
      </c>
      <c r="B31" s="25">
        <v>78.5</v>
      </c>
      <c r="C31" s="25">
        <v>16.3</v>
      </c>
      <c r="D31" s="25">
        <v>5.2</v>
      </c>
      <c r="F31" s="16" t="s">
        <v>11</v>
      </c>
      <c r="G31" s="25">
        <v>83.3</v>
      </c>
      <c r="H31" s="25">
        <v>14.3</v>
      </c>
      <c r="I31" s="25">
        <v>2.4</v>
      </c>
    </row>
    <row r="32" spans="1:12" x14ac:dyDescent="0.3">
      <c r="A32" s="16" t="s">
        <v>10</v>
      </c>
      <c r="B32" s="25">
        <v>81.8</v>
      </c>
      <c r="C32" s="25">
        <v>13.8</v>
      </c>
      <c r="D32" s="25">
        <v>4.5</v>
      </c>
      <c r="F32" s="16" t="s">
        <v>9</v>
      </c>
      <c r="G32" s="25">
        <v>83.7</v>
      </c>
      <c r="H32" s="25">
        <v>13.9</v>
      </c>
      <c r="I32" s="25">
        <v>2.4</v>
      </c>
    </row>
    <row r="33" spans="1:9" x14ac:dyDescent="0.3">
      <c r="A33" s="16" t="s">
        <v>8</v>
      </c>
      <c r="B33" s="25">
        <v>84</v>
      </c>
      <c r="C33" s="25">
        <v>12.4</v>
      </c>
      <c r="D33" s="25">
        <v>3.5</v>
      </c>
      <c r="F33" s="16" t="s">
        <v>8</v>
      </c>
      <c r="G33" s="25">
        <v>91.5</v>
      </c>
      <c r="H33" s="25">
        <v>6.3</v>
      </c>
      <c r="I33" s="25">
        <v>2.2000000000000002</v>
      </c>
    </row>
  </sheetData>
  <sortState ref="F29:I33">
    <sortCondition ref="G28:G32"/>
  </sortState>
  <mergeCells count="1">
    <mergeCell ref="A1:K1"/>
  </mergeCells>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26"/>
  <sheetViews>
    <sheetView showGridLines="0" workbookViewId="0">
      <selection activeCell="A20" sqref="A20"/>
    </sheetView>
  </sheetViews>
  <sheetFormatPr defaultColWidth="14.85546875" defaultRowHeight="14.4" x14ac:dyDescent="0.3"/>
  <cols>
    <col min="1" max="1" width="14.85546875" style="7"/>
    <col min="2" max="2" width="17" style="7" customWidth="1"/>
    <col min="3" max="3" width="21.85546875" style="7" customWidth="1"/>
    <col min="4" max="4" width="19.85546875" style="7" customWidth="1"/>
    <col min="5" max="5" width="16.140625" style="7" customWidth="1"/>
    <col min="6" max="6" width="22.5703125" style="7" customWidth="1"/>
    <col min="7" max="16384" width="14.85546875" style="7"/>
  </cols>
  <sheetData>
    <row r="1" spans="1:11" x14ac:dyDescent="0.3">
      <c r="A1" s="50" t="s">
        <v>16</v>
      </c>
      <c r="B1" s="50"/>
      <c r="C1" s="50"/>
      <c r="D1" s="50"/>
      <c r="E1" s="50"/>
      <c r="F1" s="50"/>
      <c r="G1" s="50"/>
      <c r="H1" s="50"/>
      <c r="I1" s="50"/>
      <c r="J1" s="50"/>
      <c r="K1" s="50"/>
    </row>
    <row r="6" spans="1:11" ht="36" customHeight="1" x14ac:dyDescent="0.3"/>
    <row r="18" spans="1:6" x14ac:dyDescent="0.3">
      <c r="A18" s="54" t="s">
        <v>67</v>
      </c>
    </row>
    <row r="19" spans="1:6" x14ac:dyDescent="0.3">
      <c r="A19"/>
    </row>
    <row r="20" spans="1:6" x14ac:dyDescent="0.3">
      <c r="F20" s="10"/>
    </row>
    <row r="21" spans="1:6" ht="31.8" customHeight="1" x14ac:dyDescent="0.3">
      <c r="A21" s="22"/>
      <c r="B21" s="51" t="s">
        <v>48</v>
      </c>
      <c r="C21" s="52"/>
      <c r="D21" s="53"/>
      <c r="F21" s="11"/>
    </row>
    <row r="22" spans="1:6" ht="39.6" x14ac:dyDescent="0.3">
      <c r="A22" s="26"/>
      <c r="B22" s="26" t="s">
        <v>1</v>
      </c>
      <c r="C22" s="28" t="s">
        <v>17</v>
      </c>
      <c r="D22" s="28" t="s">
        <v>18</v>
      </c>
      <c r="F22" s="11"/>
    </row>
    <row r="23" spans="1:6" x14ac:dyDescent="0.3">
      <c r="A23" s="16" t="s">
        <v>9</v>
      </c>
      <c r="B23" s="23">
        <v>85.6</v>
      </c>
      <c r="C23" s="23">
        <v>11.8</v>
      </c>
      <c r="D23" s="23">
        <v>2.6</v>
      </c>
    </row>
    <row r="24" spans="1:6" x14ac:dyDescent="0.3">
      <c r="A24" s="16" t="s">
        <v>12</v>
      </c>
      <c r="B24" s="23">
        <v>85.9</v>
      </c>
      <c r="C24" s="23">
        <v>11.6</v>
      </c>
      <c r="D24" s="23">
        <v>2.5</v>
      </c>
    </row>
    <row r="25" spans="1:6" x14ac:dyDescent="0.3">
      <c r="A25" s="16" t="s">
        <v>8</v>
      </c>
      <c r="B25" s="23">
        <v>88</v>
      </c>
      <c r="C25" s="23">
        <v>10.1</v>
      </c>
      <c r="D25" s="23">
        <v>1.6</v>
      </c>
    </row>
    <row r="26" spans="1:6" x14ac:dyDescent="0.3">
      <c r="A26" s="16" t="s">
        <v>11</v>
      </c>
      <c r="B26" s="23">
        <v>89.5</v>
      </c>
      <c r="C26" s="23">
        <v>9.1</v>
      </c>
      <c r="D26" s="23">
        <v>1.4</v>
      </c>
    </row>
  </sheetData>
  <sortState ref="A22:D25">
    <sortCondition ref="B20:B23"/>
  </sortState>
  <mergeCells count="2">
    <mergeCell ref="A1:K1"/>
    <mergeCell ref="B21:D2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37"/>
  <sheetViews>
    <sheetView showGridLines="0" workbookViewId="0">
      <selection activeCell="A19" sqref="A19"/>
    </sheetView>
  </sheetViews>
  <sheetFormatPr defaultColWidth="14.85546875" defaultRowHeight="14.4" x14ac:dyDescent="0.3"/>
  <cols>
    <col min="1" max="1" width="14.85546875" style="7"/>
    <col min="2" max="2" width="75.28515625" style="7" customWidth="1"/>
    <col min="3" max="3" width="11.7109375" style="7" customWidth="1"/>
    <col min="4" max="4" width="13.5703125" style="7" customWidth="1"/>
    <col min="5" max="16384" width="14.85546875" style="7"/>
  </cols>
  <sheetData>
    <row r="1" spans="1:11" x14ac:dyDescent="0.3">
      <c r="A1" s="50" t="s">
        <v>30</v>
      </c>
      <c r="B1" s="50"/>
      <c r="C1" s="50"/>
      <c r="D1" s="50"/>
      <c r="E1" s="50"/>
      <c r="F1" s="50"/>
      <c r="G1" s="50"/>
      <c r="H1" s="50"/>
      <c r="I1" s="50"/>
      <c r="J1" s="50"/>
      <c r="K1" s="50"/>
    </row>
    <row r="20" spans="1:7" x14ac:dyDescent="0.3">
      <c r="A20" s="54" t="s">
        <v>67</v>
      </c>
    </row>
    <row r="22" spans="1:7" ht="22.2" x14ac:dyDescent="0.3">
      <c r="A22"/>
      <c r="B22" s="32" t="s">
        <v>51</v>
      </c>
      <c r="C22" s="29" t="s">
        <v>50</v>
      </c>
      <c r="D22" s="38"/>
      <c r="E22" s="39"/>
      <c r="F22" s="39"/>
      <c r="G22" s="40"/>
    </row>
    <row r="23" spans="1:7" x14ac:dyDescent="0.3">
      <c r="B23" s="30" t="s">
        <v>54</v>
      </c>
      <c r="C23" s="31" t="s">
        <v>8</v>
      </c>
      <c r="D23" s="31" t="s">
        <v>9</v>
      </c>
      <c r="E23" s="31" t="s">
        <v>10</v>
      </c>
      <c r="F23" s="31" t="s">
        <v>11</v>
      </c>
      <c r="G23" s="31" t="s">
        <v>12</v>
      </c>
    </row>
    <row r="24" spans="1:7" x14ac:dyDescent="0.3">
      <c r="B24" s="18" t="s">
        <v>19</v>
      </c>
      <c r="C24" s="25">
        <v>21.4</v>
      </c>
      <c r="D24" s="25">
        <v>22.1</v>
      </c>
      <c r="E24" s="25">
        <v>87.5</v>
      </c>
      <c r="F24" s="25">
        <v>25.5</v>
      </c>
      <c r="G24" s="25">
        <v>29.3</v>
      </c>
    </row>
    <row r="25" spans="1:7" x14ac:dyDescent="0.3">
      <c r="B25" s="18" t="s">
        <v>20</v>
      </c>
      <c r="C25" s="25">
        <v>32.200000000000003</v>
      </c>
      <c r="D25" s="25">
        <v>28.6</v>
      </c>
      <c r="E25" s="25">
        <v>33.1</v>
      </c>
      <c r="F25" s="25">
        <v>51.7</v>
      </c>
      <c r="G25" s="25">
        <v>39.799999999999997</v>
      </c>
    </row>
    <row r="26" spans="1:7" x14ac:dyDescent="0.3">
      <c r="B26" s="18" t="s">
        <v>21</v>
      </c>
      <c r="C26" s="25">
        <v>26.8</v>
      </c>
      <c r="D26" s="25">
        <v>21.6</v>
      </c>
      <c r="E26" s="25">
        <v>48.6</v>
      </c>
      <c r="F26" s="25">
        <v>38.9</v>
      </c>
      <c r="G26" s="25">
        <v>32</v>
      </c>
    </row>
    <row r="27" spans="1:7" x14ac:dyDescent="0.3">
      <c r="B27" s="30" t="s">
        <v>55</v>
      </c>
      <c r="C27" s="25"/>
      <c r="D27" s="25"/>
      <c r="E27" s="25"/>
      <c r="F27" s="25"/>
      <c r="G27" s="25"/>
    </row>
    <row r="28" spans="1:7" ht="13.2" customHeight="1" x14ac:dyDescent="0.3">
      <c r="B28" s="16" t="s">
        <v>53</v>
      </c>
      <c r="C28" s="25">
        <v>37.5</v>
      </c>
      <c r="D28" s="25">
        <v>57.2</v>
      </c>
      <c r="E28" s="25">
        <v>45</v>
      </c>
      <c r="F28" s="25">
        <v>66.2</v>
      </c>
      <c r="G28" s="25">
        <v>49.8</v>
      </c>
    </row>
    <row r="29" spans="1:7" ht="22.2" x14ac:dyDescent="0.3">
      <c r="B29" s="18" t="s">
        <v>22</v>
      </c>
      <c r="C29" s="25">
        <v>28.5</v>
      </c>
      <c r="D29" s="25">
        <v>21.7</v>
      </c>
      <c r="E29" s="25">
        <v>23.3</v>
      </c>
      <c r="F29" s="25">
        <v>21.2</v>
      </c>
      <c r="G29" s="25">
        <v>29.8</v>
      </c>
    </row>
    <row r="30" spans="1:7" x14ac:dyDescent="0.3">
      <c r="B30" s="18" t="s">
        <v>23</v>
      </c>
      <c r="C30" s="25">
        <v>47.6</v>
      </c>
      <c r="D30" s="25">
        <v>59.3</v>
      </c>
      <c r="E30" s="25">
        <v>69.7</v>
      </c>
      <c r="F30" s="25">
        <v>64.5</v>
      </c>
      <c r="G30" s="25">
        <v>58.4</v>
      </c>
    </row>
    <row r="31" spans="1:7" ht="22.2" x14ac:dyDescent="0.3">
      <c r="B31" s="18" t="s">
        <v>25</v>
      </c>
      <c r="C31" s="25">
        <v>46.7</v>
      </c>
      <c r="D31" s="25">
        <v>29.8</v>
      </c>
      <c r="E31" s="25">
        <v>40</v>
      </c>
      <c r="F31" s="25">
        <v>53.1</v>
      </c>
      <c r="G31" s="25">
        <v>39.299999999999997</v>
      </c>
    </row>
    <row r="32" spans="1:7" x14ac:dyDescent="0.3">
      <c r="B32" s="30" t="s">
        <v>56</v>
      </c>
      <c r="C32" s="27"/>
      <c r="D32" s="27"/>
      <c r="E32" s="27"/>
      <c r="F32" s="27"/>
      <c r="G32" s="27"/>
    </row>
    <row r="33" spans="2:7" x14ac:dyDescent="0.3">
      <c r="B33" s="18" t="s">
        <v>24</v>
      </c>
      <c r="C33" s="25">
        <v>59.1</v>
      </c>
      <c r="D33" s="25">
        <v>71</v>
      </c>
      <c r="E33" s="25">
        <v>84.5</v>
      </c>
      <c r="F33" s="25">
        <v>84.5</v>
      </c>
      <c r="G33" s="25">
        <v>71</v>
      </c>
    </row>
    <row r="34" spans="2:7" ht="22.2" x14ac:dyDescent="0.3">
      <c r="B34" s="41" t="s">
        <v>26</v>
      </c>
      <c r="C34" s="42">
        <v>54</v>
      </c>
      <c r="D34" s="25">
        <v>58.7</v>
      </c>
      <c r="E34" s="25">
        <v>47.4</v>
      </c>
      <c r="F34" s="25">
        <v>75.2</v>
      </c>
      <c r="G34" s="25">
        <v>54.7</v>
      </c>
    </row>
    <row r="35" spans="2:7" x14ac:dyDescent="0.3">
      <c r="B35" s="43" t="s">
        <v>52</v>
      </c>
      <c r="C35" s="44" t="s">
        <v>8</v>
      </c>
    </row>
    <row r="36" spans="2:7" ht="21.6" x14ac:dyDescent="0.3">
      <c r="B36" s="45" t="s">
        <v>49</v>
      </c>
      <c r="C36" s="46">
        <v>35.9</v>
      </c>
    </row>
    <row r="37" spans="2:7" x14ac:dyDescent="0.3">
      <c r="D37" s="14"/>
      <c r="E37" s="14"/>
      <c r="F37" s="14"/>
      <c r="G37" s="14"/>
    </row>
  </sheetData>
  <mergeCells count="1">
    <mergeCell ref="A1:K1"/>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38"/>
  <sheetViews>
    <sheetView showGridLines="0" workbookViewId="0">
      <selection activeCell="A24" sqref="A24"/>
    </sheetView>
  </sheetViews>
  <sheetFormatPr defaultColWidth="14.85546875" defaultRowHeight="14.4" x14ac:dyDescent="0.3"/>
  <cols>
    <col min="1" max="2" width="14.85546875" style="7"/>
    <col min="3" max="3" width="64.28515625" style="7" customWidth="1"/>
    <col min="4" max="4" width="14.85546875" style="7"/>
    <col min="5" max="5" width="15.5703125" style="7" customWidth="1"/>
    <col min="6" max="6" width="12" style="7" customWidth="1"/>
    <col min="7" max="7" width="13.140625" style="7" customWidth="1"/>
    <col min="8" max="8" width="10" style="7" customWidth="1"/>
    <col min="9" max="9" width="11.7109375" style="7" customWidth="1"/>
    <col min="10" max="14" width="14.85546875" style="7"/>
    <col min="15" max="15" width="20.5703125" style="7" customWidth="1"/>
    <col min="16" max="16384" width="14.85546875" style="7"/>
  </cols>
  <sheetData>
    <row r="1" spans="1:11" x14ac:dyDescent="0.3">
      <c r="A1" s="50" t="s">
        <v>63</v>
      </c>
      <c r="B1" s="50"/>
      <c r="C1" s="50"/>
      <c r="D1" s="50"/>
      <c r="E1" s="50"/>
      <c r="F1" s="50"/>
      <c r="G1" s="50"/>
      <c r="H1" s="50"/>
      <c r="I1" s="50"/>
      <c r="J1" s="50"/>
      <c r="K1" s="50"/>
    </row>
    <row r="15" spans="1:11" x14ac:dyDescent="0.3">
      <c r="E15" s="8"/>
    </row>
    <row r="16" spans="1:11" x14ac:dyDescent="0.3">
      <c r="E16" s="8"/>
    </row>
    <row r="17" spans="1:7" x14ac:dyDescent="0.3">
      <c r="E17" s="8"/>
    </row>
    <row r="18" spans="1:7" x14ac:dyDescent="0.3">
      <c r="E18" s="8"/>
    </row>
    <row r="19" spans="1:7" x14ac:dyDescent="0.3">
      <c r="E19" s="8"/>
    </row>
    <row r="20" spans="1:7" x14ac:dyDescent="0.3">
      <c r="E20" s="8"/>
    </row>
    <row r="21" spans="1:7" x14ac:dyDescent="0.3">
      <c r="E21" s="8"/>
    </row>
    <row r="22" spans="1:7" x14ac:dyDescent="0.3">
      <c r="A22" s="54" t="s">
        <v>67</v>
      </c>
      <c r="E22" s="8"/>
    </row>
    <row r="23" spans="1:7" ht="28.2" customHeight="1" x14ac:dyDescent="0.3">
      <c r="D23" s="20"/>
      <c r="E23" s="14"/>
    </row>
    <row r="24" spans="1:7" x14ac:dyDescent="0.3">
      <c r="C24" t="s">
        <v>60</v>
      </c>
      <c r="D24" s="31" t="s">
        <v>8</v>
      </c>
      <c r="E24" s="31" t="s">
        <v>9</v>
      </c>
      <c r="F24" s="33" t="s">
        <v>11</v>
      </c>
      <c r="G24" s="33" t="s">
        <v>12</v>
      </c>
    </row>
    <row r="25" spans="1:7" ht="22.2" x14ac:dyDescent="0.3">
      <c r="C25" s="16" t="s">
        <v>59</v>
      </c>
      <c r="D25" s="34">
        <v>23</v>
      </c>
      <c r="E25" s="34">
        <v>23.8</v>
      </c>
      <c r="F25" s="34">
        <v>23.6</v>
      </c>
      <c r="G25" s="34">
        <v>24.4</v>
      </c>
    </row>
    <row r="26" spans="1:7" x14ac:dyDescent="0.3">
      <c r="C26" s="18" t="s">
        <v>27</v>
      </c>
      <c r="D26" s="35">
        <v>16</v>
      </c>
      <c r="E26" s="34">
        <v>21.3</v>
      </c>
      <c r="F26" s="34">
        <v>39.700000000000003</v>
      </c>
      <c r="G26" s="34">
        <v>26.8</v>
      </c>
    </row>
    <row r="27" spans="1:7" x14ac:dyDescent="0.3">
      <c r="C27" s="16" t="s">
        <v>58</v>
      </c>
      <c r="D27" s="35">
        <v>15.9</v>
      </c>
      <c r="E27" s="34">
        <v>24.6</v>
      </c>
      <c r="F27" s="34">
        <v>42.4</v>
      </c>
      <c r="G27" s="34">
        <v>24.7</v>
      </c>
    </row>
    <row r="28" spans="1:7" x14ac:dyDescent="0.3">
      <c r="C28" s="16" t="s">
        <v>57</v>
      </c>
      <c r="D28" s="35">
        <v>27</v>
      </c>
      <c r="E28" s="34">
        <v>33</v>
      </c>
      <c r="F28" s="34">
        <v>48</v>
      </c>
      <c r="G28" s="34">
        <v>38.4</v>
      </c>
    </row>
    <row r="29" spans="1:7" ht="22.2" x14ac:dyDescent="0.3">
      <c r="C29" s="18" t="s">
        <v>28</v>
      </c>
      <c r="D29" s="35">
        <v>19.600000000000001</v>
      </c>
      <c r="E29" s="35">
        <v>32.4</v>
      </c>
      <c r="F29" s="35">
        <v>48.7</v>
      </c>
      <c r="G29" s="34">
        <v>31.6</v>
      </c>
    </row>
    <row r="32" spans="1:7" x14ac:dyDescent="0.3">
      <c r="D32" s="20"/>
    </row>
    <row r="33" spans="3:7" x14ac:dyDescent="0.3">
      <c r="C33" t="s">
        <v>61</v>
      </c>
      <c r="D33" s="31" t="s">
        <v>8</v>
      </c>
      <c r="E33" s="31" t="s">
        <v>9</v>
      </c>
      <c r="F33" s="33" t="s">
        <v>11</v>
      </c>
      <c r="G33" s="33" t="s">
        <v>12</v>
      </c>
    </row>
    <row r="34" spans="3:7" ht="22.2" x14ac:dyDescent="0.3">
      <c r="C34" s="16" t="s">
        <v>59</v>
      </c>
      <c r="D34" s="34">
        <v>46.4</v>
      </c>
      <c r="E34" s="34">
        <v>36</v>
      </c>
      <c r="F34" s="34">
        <v>28</v>
      </c>
      <c r="G34" s="34">
        <v>35</v>
      </c>
    </row>
    <row r="35" spans="3:7" x14ac:dyDescent="0.3">
      <c r="C35" s="18" t="s">
        <v>27</v>
      </c>
      <c r="D35" s="34">
        <v>50.4</v>
      </c>
      <c r="E35" s="34">
        <v>47.6</v>
      </c>
      <c r="F35" s="34">
        <v>50.8</v>
      </c>
      <c r="G35" s="34">
        <v>47.9</v>
      </c>
    </row>
    <row r="36" spans="3:7" x14ac:dyDescent="0.3">
      <c r="C36" s="16" t="s">
        <v>58</v>
      </c>
      <c r="D36" s="34">
        <v>31.8</v>
      </c>
      <c r="E36" s="34">
        <v>30.2</v>
      </c>
      <c r="F36" s="34">
        <v>30.8</v>
      </c>
      <c r="G36" s="34">
        <v>33.799999999999997</v>
      </c>
    </row>
    <row r="37" spans="3:7" x14ac:dyDescent="0.3">
      <c r="C37" s="16" t="s">
        <v>57</v>
      </c>
      <c r="D37" s="36">
        <v>51.1</v>
      </c>
      <c r="E37" s="37">
        <v>56.6</v>
      </c>
      <c r="F37" s="37">
        <v>53.3</v>
      </c>
      <c r="G37" s="34">
        <v>51.8</v>
      </c>
    </row>
    <row r="38" spans="3:7" ht="22.2" x14ac:dyDescent="0.3">
      <c r="C38" s="18" t="s">
        <v>28</v>
      </c>
      <c r="D38" s="34">
        <v>31.1</v>
      </c>
      <c r="E38" s="34">
        <v>29.9</v>
      </c>
      <c r="F38" s="34">
        <v>29.5</v>
      </c>
      <c r="G38" s="34">
        <v>32.799999999999997</v>
      </c>
    </row>
  </sheetData>
  <sortState ref="C43:G47">
    <sortCondition ref="E43:E47"/>
  </sortState>
  <mergeCells count="1">
    <mergeCell ref="A1:K1"/>
  </mergeCells>
  <pageMargins left="0.7" right="0.7" top="0.75" bottom="0.75" header="0.3" footer="0.3"/>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36"/>
  <sheetViews>
    <sheetView showGridLines="0" workbookViewId="0">
      <selection activeCell="G21" sqref="G21"/>
    </sheetView>
  </sheetViews>
  <sheetFormatPr defaultColWidth="14.85546875" defaultRowHeight="14.4" x14ac:dyDescent="0.3"/>
  <cols>
    <col min="1" max="1" width="58.5703125" style="7" customWidth="1"/>
    <col min="2" max="3" width="14.85546875" style="7"/>
    <col min="4" max="4" width="13" style="7" customWidth="1"/>
    <col min="5" max="5" width="14.85546875" style="7"/>
    <col min="6" max="6" width="18.42578125" style="7" customWidth="1"/>
    <col min="7" max="7" width="17.7109375" style="7" customWidth="1"/>
    <col min="8" max="8" width="18.7109375" style="7" customWidth="1"/>
    <col min="9" max="16384" width="14.85546875" style="7"/>
  </cols>
  <sheetData>
    <row r="1" spans="1:11" x14ac:dyDescent="0.3">
      <c r="A1" s="50" t="s">
        <v>29</v>
      </c>
      <c r="B1" s="50"/>
      <c r="C1" s="50"/>
      <c r="D1" s="50"/>
      <c r="E1" s="50"/>
      <c r="F1" s="50"/>
      <c r="G1" s="50"/>
      <c r="H1" s="50"/>
      <c r="I1" s="50"/>
      <c r="J1" s="50"/>
      <c r="K1" s="50"/>
    </row>
    <row r="4" spans="1:11" x14ac:dyDescent="0.3">
      <c r="I4" s="8"/>
    </row>
    <row r="5" spans="1:11" x14ac:dyDescent="0.3">
      <c r="I5" s="8"/>
    </row>
    <row r="6" spans="1:11" x14ac:dyDescent="0.3">
      <c r="I6" s="8"/>
    </row>
    <row r="7" spans="1:11" x14ac:dyDescent="0.3">
      <c r="I7" s="8"/>
    </row>
    <row r="8" spans="1:11" x14ac:dyDescent="0.3">
      <c r="I8" s="8"/>
    </row>
    <row r="9" spans="1:11" x14ac:dyDescent="0.3">
      <c r="I9" s="8"/>
    </row>
    <row r="11" spans="1:11" x14ac:dyDescent="0.3">
      <c r="F11" s="8"/>
    </row>
    <row r="12" spans="1:11" x14ac:dyDescent="0.3">
      <c r="F12" s="8"/>
    </row>
    <row r="13" spans="1:11" x14ac:dyDescent="0.3">
      <c r="F13" s="8"/>
    </row>
    <row r="14" spans="1:11" x14ac:dyDescent="0.3">
      <c r="F14" s="8"/>
    </row>
    <row r="21" spans="1:8" x14ac:dyDescent="0.3">
      <c r="A21" s="54" t="s">
        <v>67</v>
      </c>
    </row>
    <row r="23" spans="1:8" x14ac:dyDescent="0.3">
      <c r="A23" s="17"/>
      <c r="B23" s="31" t="s">
        <v>9</v>
      </c>
      <c r="C23" s="31" t="s">
        <v>12</v>
      </c>
      <c r="D23" s="31" t="s">
        <v>11</v>
      </c>
      <c r="E23" s="31" t="s">
        <v>8</v>
      </c>
    </row>
    <row r="24" spans="1:8" ht="22.2" x14ac:dyDescent="0.3">
      <c r="A24" s="18" t="s">
        <v>34</v>
      </c>
      <c r="B24" s="24">
        <v>51.5</v>
      </c>
      <c r="C24" s="24">
        <v>41.6</v>
      </c>
      <c r="D24" s="24">
        <v>40.4</v>
      </c>
      <c r="E24" s="24">
        <v>38.1</v>
      </c>
    </row>
    <row r="25" spans="1:8" ht="33" x14ac:dyDescent="0.3">
      <c r="A25" s="18" t="s">
        <v>31</v>
      </c>
      <c r="B25" s="24">
        <v>11.8</v>
      </c>
      <c r="C25" s="24">
        <v>14.5</v>
      </c>
      <c r="D25" s="24">
        <v>12.4</v>
      </c>
      <c r="E25" s="24">
        <v>13.2</v>
      </c>
    </row>
    <row r="26" spans="1:8" ht="22.2" x14ac:dyDescent="0.3">
      <c r="A26" s="18" t="s">
        <v>32</v>
      </c>
      <c r="B26" s="24">
        <v>10.6</v>
      </c>
      <c r="C26" s="24">
        <v>15</v>
      </c>
      <c r="D26" s="24">
        <v>24.7</v>
      </c>
      <c r="E26" s="24">
        <v>21.7</v>
      </c>
    </row>
    <row r="27" spans="1:8" x14ac:dyDescent="0.3">
      <c r="A27" s="18" t="s">
        <v>33</v>
      </c>
      <c r="B27" s="24">
        <v>13.6</v>
      </c>
      <c r="C27" s="24">
        <v>15.1</v>
      </c>
      <c r="D27" s="24">
        <v>12.6</v>
      </c>
      <c r="E27" s="24">
        <v>12.2</v>
      </c>
    </row>
    <row r="28" spans="1:8" x14ac:dyDescent="0.3">
      <c r="A28" s="17" t="s">
        <v>35</v>
      </c>
      <c r="B28" s="24">
        <v>9.6999999999999993</v>
      </c>
      <c r="C28" s="24">
        <v>9</v>
      </c>
      <c r="D28" s="24">
        <v>6.1</v>
      </c>
      <c r="E28" s="24">
        <v>8.3000000000000007</v>
      </c>
    </row>
    <row r="29" spans="1:8" ht="22.2" x14ac:dyDescent="0.3">
      <c r="A29" s="18" t="s">
        <v>36</v>
      </c>
      <c r="B29" s="24">
        <v>2.8</v>
      </c>
      <c r="C29" s="24">
        <v>4.9000000000000004</v>
      </c>
      <c r="D29" s="24">
        <v>3.7</v>
      </c>
      <c r="E29" s="24">
        <v>6.4</v>
      </c>
    </row>
    <row r="30" spans="1:8" x14ac:dyDescent="0.3">
      <c r="D30" s="12"/>
      <c r="E30" s="14"/>
      <c r="F30" s="14"/>
      <c r="G30" s="14"/>
      <c r="H30" s="14"/>
    </row>
    <row r="31" spans="1:8" x14ac:dyDescent="0.3">
      <c r="D31" s="13"/>
      <c r="E31" s="14"/>
      <c r="F31" s="14"/>
      <c r="G31" s="14"/>
      <c r="H31" s="14"/>
    </row>
    <row r="32" spans="1:8" x14ac:dyDescent="0.3">
      <c r="D32" s="13"/>
    </row>
    <row r="33" spans="4:4" x14ac:dyDescent="0.3">
      <c r="D33" s="13"/>
    </row>
    <row r="34" spans="4:4" x14ac:dyDescent="0.3">
      <c r="D34" s="13"/>
    </row>
    <row r="35" spans="4:4" x14ac:dyDescent="0.3">
      <c r="D35" s="13"/>
    </row>
    <row r="36" spans="4:4" x14ac:dyDescent="0.3">
      <c r="D36" s="13"/>
    </row>
  </sheetData>
  <mergeCells count="1">
    <mergeCell ref="A1:K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44"/>
  <sheetViews>
    <sheetView showGridLines="0" topLeftCell="A4" workbookViewId="0">
      <selection activeCell="A28" sqref="A28"/>
    </sheetView>
  </sheetViews>
  <sheetFormatPr defaultColWidth="14.85546875" defaultRowHeight="14.4" x14ac:dyDescent="0.3"/>
  <cols>
    <col min="1" max="3" width="14.85546875" style="7"/>
    <col min="4" max="4" width="51.85546875" style="7" bestFit="1" customWidth="1"/>
    <col min="5" max="5" width="14.85546875" style="7"/>
    <col min="6" max="6" width="16.140625" style="7" customWidth="1"/>
    <col min="7" max="7" width="16" style="7" customWidth="1"/>
    <col min="8" max="8" width="17.42578125" style="7" customWidth="1"/>
    <col min="9" max="9" width="14.85546875" style="7"/>
    <col min="10" max="10" width="50.42578125" style="7" customWidth="1"/>
    <col min="11" max="16384" width="14.85546875" style="7"/>
  </cols>
  <sheetData>
    <row r="1" spans="1:11" x14ac:dyDescent="0.3">
      <c r="A1" s="50" t="s">
        <v>64</v>
      </c>
      <c r="B1" s="50"/>
      <c r="C1" s="50"/>
      <c r="D1" s="50"/>
      <c r="E1" s="50"/>
      <c r="F1" s="50"/>
      <c r="G1" s="50"/>
      <c r="H1" s="50"/>
      <c r="I1" s="50"/>
      <c r="J1" s="50"/>
      <c r="K1" s="50"/>
    </row>
    <row r="4" spans="1:11" x14ac:dyDescent="0.3">
      <c r="I4" s="8"/>
    </row>
    <row r="5" spans="1:11" x14ac:dyDescent="0.3">
      <c r="I5" s="8"/>
    </row>
    <row r="6" spans="1:11" x14ac:dyDescent="0.3">
      <c r="I6" s="8"/>
    </row>
    <row r="7" spans="1:11" x14ac:dyDescent="0.3">
      <c r="I7" s="8"/>
    </row>
    <row r="8" spans="1:11" x14ac:dyDescent="0.3">
      <c r="I8" s="8"/>
    </row>
    <row r="9" spans="1:11" x14ac:dyDescent="0.3">
      <c r="I9" s="8"/>
    </row>
    <row r="11" spans="1:11" x14ac:dyDescent="0.3">
      <c r="F11" s="8"/>
    </row>
    <row r="12" spans="1:11" x14ac:dyDescent="0.3">
      <c r="F12" s="8"/>
    </row>
    <row r="13" spans="1:11" x14ac:dyDescent="0.3">
      <c r="F13" s="8"/>
    </row>
    <row r="14" spans="1:11" x14ac:dyDescent="0.3">
      <c r="F14" s="8"/>
    </row>
    <row r="28" spans="1:4" x14ac:dyDescent="0.3">
      <c r="A28" s="54" t="s">
        <v>67</v>
      </c>
    </row>
    <row r="29" spans="1:4" x14ac:dyDescent="0.3">
      <c r="A29"/>
    </row>
    <row r="32" spans="1:4" x14ac:dyDescent="0.3">
      <c r="D32"/>
    </row>
    <row r="33" spans="4:8" x14ac:dyDescent="0.3">
      <c r="D33" s="29" t="s">
        <v>62</v>
      </c>
      <c r="E33" s="16" t="s">
        <v>8</v>
      </c>
      <c r="F33" s="15"/>
      <c r="G33" s="15"/>
      <c r="H33" s="15"/>
    </row>
    <row r="34" spans="4:8" ht="22.2" x14ac:dyDescent="0.3">
      <c r="D34" s="18" t="s">
        <v>38</v>
      </c>
      <c r="E34" s="23">
        <f>21.2+5.5</f>
        <v>26.7</v>
      </c>
      <c r="F34" s="14"/>
      <c r="G34" s="14"/>
      <c r="H34" s="14"/>
    </row>
    <row r="35" spans="4:8" ht="22.2" x14ac:dyDescent="0.3">
      <c r="D35" s="18" t="s">
        <v>37</v>
      </c>
      <c r="E35" s="23">
        <f>32.1+13.4</f>
        <v>45.5</v>
      </c>
      <c r="F35" s="14"/>
      <c r="G35" s="14"/>
      <c r="H35" s="14"/>
    </row>
    <row r="36" spans="4:8" x14ac:dyDescent="0.3">
      <c r="D36" s="18" t="s">
        <v>42</v>
      </c>
      <c r="E36" s="23">
        <f>42.4+16.7</f>
        <v>59.099999999999994</v>
      </c>
      <c r="F36" s="14"/>
      <c r="G36" s="14"/>
      <c r="H36" s="14"/>
    </row>
    <row r="37" spans="4:8" x14ac:dyDescent="0.3">
      <c r="D37" s="18" t="s">
        <v>43</v>
      </c>
      <c r="E37" s="23">
        <f>44.3+16</f>
        <v>60.3</v>
      </c>
      <c r="F37" s="14"/>
      <c r="G37" s="14"/>
      <c r="H37" s="14"/>
    </row>
    <row r="38" spans="4:8" x14ac:dyDescent="0.3">
      <c r="D38" s="18" t="s">
        <v>39</v>
      </c>
      <c r="E38" s="23">
        <f>43.2+19.4</f>
        <v>62.6</v>
      </c>
      <c r="F38" s="14"/>
      <c r="G38" s="14"/>
      <c r="H38" s="14"/>
    </row>
    <row r="39" spans="4:8" x14ac:dyDescent="0.3">
      <c r="D39" s="16" t="s">
        <v>47</v>
      </c>
      <c r="E39" s="23">
        <f>45.5+21.9</f>
        <v>67.400000000000006</v>
      </c>
      <c r="F39" s="14"/>
      <c r="G39" s="14"/>
      <c r="H39" s="14"/>
    </row>
    <row r="40" spans="4:8" ht="22.2" x14ac:dyDescent="0.3">
      <c r="D40" s="18" t="s">
        <v>44</v>
      </c>
      <c r="E40" s="23">
        <f>49.2+18.3</f>
        <v>67.5</v>
      </c>
      <c r="F40" s="14"/>
      <c r="G40" s="14"/>
      <c r="H40" s="14"/>
    </row>
    <row r="41" spans="4:8" x14ac:dyDescent="0.3">
      <c r="D41" s="17" t="s">
        <v>40</v>
      </c>
      <c r="E41" s="23">
        <f>46+22.4</f>
        <v>68.400000000000006</v>
      </c>
      <c r="F41" s="14"/>
      <c r="G41" s="14"/>
      <c r="H41" s="14"/>
    </row>
    <row r="42" spans="4:8" ht="22.2" x14ac:dyDescent="0.3">
      <c r="D42" s="18" t="s">
        <v>45</v>
      </c>
      <c r="E42" s="23">
        <f>48.5+21.5</f>
        <v>70</v>
      </c>
      <c r="F42" s="14"/>
      <c r="G42" s="14"/>
      <c r="H42" s="14"/>
    </row>
    <row r="43" spans="4:8" x14ac:dyDescent="0.3">
      <c r="D43" s="18" t="s">
        <v>46</v>
      </c>
      <c r="E43" s="23">
        <f>40.9+30.7</f>
        <v>71.599999999999994</v>
      </c>
      <c r="F43" s="14"/>
      <c r="G43" s="14"/>
      <c r="H43" s="14"/>
    </row>
    <row r="44" spans="4:8" x14ac:dyDescent="0.3">
      <c r="D44" s="18" t="s">
        <v>41</v>
      </c>
      <c r="E44" s="23">
        <f>41.2+36.4</f>
        <v>77.599999999999994</v>
      </c>
      <c r="F44" s="14"/>
      <c r="G44" s="14"/>
      <c r="H44" s="14"/>
    </row>
  </sheetData>
  <sortState ref="D26:H36">
    <sortCondition ref="E26:E36"/>
  </sortState>
  <mergeCells count="1">
    <mergeCell ref="A1:K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44"/>
  <sheetViews>
    <sheetView showGridLines="0" workbookViewId="0">
      <selection activeCell="J17" sqref="J17"/>
    </sheetView>
  </sheetViews>
  <sheetFormatPr defaultColWidth="14.85546875" defaultRowHeight="14.4" x14ac:dyDescent="0.3"/>
  <cols>
    <col min="1" max="1" width="60.42578125" style="7" customWidth="1"/>
    <col min="2" max="3" width="14.85546875" style="7"/>
    <col min="4" max="4" width="11.140625" style="7" customWidth="1"/>
    <col min="5" max="5" width="14.85546875" style="7"/>
    <col min="6" max="6" width="16.140625" style="7" customWidth="1"/>
    <col min="7" max="7" width="16" style="7" customWidth="1"/>
    <col min="8" max="8" width="17.42578125" style="7" customWidth="1"/>
    <col min="9" max="9" width="14.85546875" style="7"/>
    <col min="10" max="10" width="50.42578125" style="7" customWidth="1"/>
    <col min="11" max="16384" width="14.85546875" style="7"/>
  </cols>
  <sheetData>
    <row r="1" spans="1:11" x14ac:dyDescent="0.3">
      <c r="A1" s="50" t="s">
        <v>65</v>
      </c>
      <c r="B1" s="50"/>
      <c r="C1" s="50"/>
      <c r="D1" s="50"/>
      <c r="E1" s="50"/>
      <c r="F1" s="50"/>
      <c r="G1" s="50"/>
      <c r="H1" s="50"/>
      <c r="I1" s="50"/>
      <c r="J1" s="50"/>
      <c r="K1" s="50"/>
    </row>
    <row r="4" spans="1:11" x14ac:dyDescent="0.3">
      <c r="I4" s="8"/>
    </row>
    <row r="5" spans="1:11" x14ac:dyDescent="0.3">
      <c r="I5" s="8"/>
    </row>
    <row r="6" spans="1:11" x14ac:dyDescent="0.3">
      <c r="I6" s="8"/>
    </row>
    <row r="7" spans="1:11" x14ac:dyDescent="0.3">
      <c r="I7" s="8"/>
    </row>
    <row r="8" spans="1:11" x14ac:dyDescent="0.3">
      <c r="I8" s="8"/>
    </row>
    <row r="9" spans="1:11" x14ac:dyDescent="0.3">
      <c r="I9" s="8"/>
    </row>
    <row r="11" spans="1:11" x14ac:dyDescent="0.3">
      <c r="F11" s="8"/>
    </row>
    <row r="12" spans="1:11" x14ac:dyDescent="0.3">
      <c r="F12" s="8"/>
    </row>
    <row r="13" spans="1:11" x14ac:dyDescent="0.3">
      <c r="F13" s="8"/>
    </row>
    <row r="14" spans="1:11" x14ac:dyDescent="0.3">
      <c r="F14" s="8"/>
    </row>
    <row r="27" spans="1:1" x14ac:dyDescent="0.3">
      <c r="A27" s="54" t="s">
        <v>67</v>
      </c>
    </row>
    <row r="29" spans="1:1" x14ac:dyDescent="0.3">
      <c r="A29"/>
    </row>
    <row r="33" spans="1:5" x14ac:dyDescent="0.3">
      <c r="A33" s="29" t="s">
        <v>62</v>
      </c>
      <c r="B33" s="31" t="s">
        <v>12</v>
      </c>
      <c r="C33" s="31" t="s">
        <v>11</v>
      </c>
      <c r="D33" s="31" t="s">
        <v>9</v>
      </c>
      <c r="E33" s="31" t="s">
        <v>8</v>
      </c>
    </row>
    <row r="34" spans="1:5" x14ac:dyDescent="0.3">
      <c r="A34" s="18" t="s">
        <v>38</v>
      </c>
      <c r="B34" s="25">
        <f>28.5+7.5</f>
        <v>36</v>
      </c>
      <c r="C34" s="25">
        <f>20+4</f>
        <v>24</v>
      </c>
      <c r="D34" s="25">
        <f>25.6+5.8</f>
        <v>31.400000000000002</v>
      </c>
      <c r="E34" s="25">
        <f>21.2+5.5</f>
        <v>26.7</v>
      </c>
    </row>
    <row r="35" spans="1:5" x14ac:dyDescent="0.3">
      <c r="A35" s="18" t="s">
        <v>37</v>
      </c>
      <c r="B35" s="25">
        <f>38.2+18.3</f>
        <v>56.5</v>
      </c>
      <c r="C35" s="25">
        <f>34.6+12.5</f>
        <v>47.1</v>
      </c>
      <c r="D35" s="25">
        <f>41.7+16</f>
        <v>57.7</v>
      </c>
      <c r="E35" s="25">
        <f>32.1+13.4</f>
        <v>45.5</v>
      </c>
    </row>
    <row r="36" spans="1:5" x14ac:dyDescent="0.3">
      <c r="A36" s="18" t="s">
        <v>42</v>
      </c>
      <c r="B36" s="25">
        <f>44+20.4</f>
        <v>64.400000000000006</v>
      </c>
      <c r="C36" s="25">
        <f>37.6+15.7</f>
        <v>53.3</v>
      </c>
      <c r="D36" s="25">
        <f>42.6+16.7</f>
        <v>59.3</v>
      </c>
      <c r="E36" s="25">
        <f>42.4+16.7</f>
        <v>59.099999999999994</v>
      </c>
    </row>
    <row r="37" spans="1:5" x14ac:dyDescent="0.3">
      <c r="A37" s="18" t="s">
        <v>43</v>
      </c>
      <c r="B37" s="25">
        <f>47.6+20.3</f>
        <v>67.900000000000006</v>
      </c>
      <c r="C37" s="25">
        <f>49.9+25.1</f>
        <v>75</v>
      </c>
      <c r="D37" s="25">
        <f>46+16</f>
        <v>62</v>
      </c>
      <c r="E37" s="25">
        <f>44.3+16</f>
        <v>60.3</v>
      </c>
    </row>
    <row r="38" spans="1:5" x14ac:dyDescent="0.3">
      <c r="A38" s="18" t="s">
        <v>39</v>
      </c>
      <c r="B38" s="25">
        <f>43.2+35.8</f>
        <v>79</v>
      </c>
      <c r="C38" s="25">
        <f>39.3+50.7</f>
        <v>90</v>
      </c>
      <c r="D38" s="25">
        <f>43+42.3</f>
        <v>85.3</v>
      </c>
      <c r="E38" s="25">
        <f>43.2+19.4</f>
        <v>62.6</v>
      </c>
    </row>
    <row r="39" spans="1:5" x14ac:dyDescent="0.3">
      <c r="A39" s="16" t="s">
        <v>47</v>
      </c>
      <c r="B39" s="25">
        <f>47.6+33.7</f>
        <v>81.300000000000011</v>
      </c>
      <c r="C39" s="25">
        <f>47.2+40.2</f>
        <v>87.4</v>
      </c>
      <c r="D39" s="25">
        <f>48.5+38</f>
        <v>86.5</v>
      </c>
      <c r="E39" s="25">
        <f>45.5+21.9</f>
        <v>67.400000000000006</v>
      </c>
    </row>
    <row r="40" spans="1:5" ht="22.2" x14ac:dyDescent="0.3">
      <c r="A40" s="18" t="s">
        <v>44</v>
      </c>
      <c r="B40" s="25">
        <f>51.8+23.4</f>
        <v>75.199999999999989</v>
      </c>
      <c r="C40" s="25">
        <f>54.9+25.1</f>
        <v>80</v>
      </c>
      <c r="D40" s="25">
        <f>54+20.5</f>
        <v>74.5</v>
      </c>
      <c r="E40" s="25">
        <f>49.2+18.3</f>
        <v>67.5</v>
      </c>
    </row>
    <row r="41" spans="1:5" x14ac:dyDescent="0.3">
      <c r="A41" s="17" t="s">
        <v>40</v>
      </c>
      <c r="B41" s="25">
        <f>45.9+34.3</f>
        <v>80.199999999999989</v>
      </c>
      <c r="C41" s="25">
        <f>43.3+29.4</f>
        <v>72.699999999999989</v>
      </c>
      <c r="D41" s="25">
        <f>47.3+38.2</f>
        <v>85.5</v>
      </c>
      <c r="E41" s="25">
        <f>46+22.4</f>
        <v>68.400000000000006</v>
      </c>
    </row>
    <row r="42" spans="1:5" x14ac:dyDescent="0.3">
      <c r="A42" s="18" t="s">
        <v>45</v>
      </c>
      <c r="B42" s="25">
        <f>49.3+30.6</f>
        <v>79.900000000000006</v>
      </c>
      <c r="C42" s="25">
        <f>55.1+30.8</f>
        <v>85.9</v>
      </c>
      <c r="D42" s="25">
        <f>49.7+32.9</f>
        <v>82.6</v>
      </c>
      <c r="E42" s="25">
        <f>48.5+21.5</f>
        <v>70</v>
      </c>
    </row>
    <row r="43" spans="1:5" x14ac:dyDescent="0.3">
      <c r="A43" s="18" t="s">
        <v>46</v>
      </c>
      <c r="B43" s="25">
        <f>46.6+32.4</f>
        <v>79</v>
      </c>
      <c r="C43" s="25">
        <f>46.9+35.7</f>
        <v>82.6</v>
      </c>
      <c r="D43" s="25">
        <f>48.8+30</f>
        <v>78.8</v>
      </c>
      <c r="E43" s="25">
        <f>40.9+30.7</f>
        <v>71.599999999999994</v>
      </c>
    </row>
    <row r="44" spans="1:5" x14ac:dyDescent="0.3">
      <c r="A44" s="18" t="s">
        <v>41</v>
      </c>
      <c r="B44" s="25">
        <f>43+29.2</f>
        <v>72.2</v>
      </c>
      <c r="C44" s="25">
        <f>41.7+25.6</f>
        <v>67.300000000000011</v>
      </c>
      <c r="D44" s="25">
        <f>41.3+21.4</f>
        <v>62.699999999999996</v>
      </c>
      <c r="E44" s="25">
        <f>41.2+36.4</f>
        <v>77.599999999999994</v>
      </c>
    </row>
  </sheetData>
  <mergeCells count="1">
    <mergeCell ref="A1:K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Indice</vt:lpstr>
      <vt:lpstr>fig_L1</vt:lpstr>
      <vt:lpstr>fig_L2</vt:lpstr>
      <vt:lpstr>fig_L3</vt:lpstr>
      <vt:lpstr>fig_L4</vt:lpstr>
      <vt:lpstr>fig_L5</vt:lpstr>
      <vt:lpstr>fig_L6</vt:lpstr>
      <vt:lpstr>fig_L7</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dc:creator>
  <cp:lastModifiedBy>Luisa Donato 2021</cp:lastModifiedBy>
  <cp:lastPrinted>2020-12-29T16:57:42Z</cp:lastPrinted>
  <dcterms:created xsi:type="dcterms:W3CDTF">2020-12-28T13:34:56Z</dcterms:created>
  <dcterms:modified xsi:type="dcterms:W3CDTF">2022-06-15T15:15:48Z</dcterms:modified>
</cp:coreProperties>
</file>