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Il mio Drive\@Osservatori_scuola\Osserv2022\3_Appendice\"/>
    </mc:Choice>
  </mc:AlternateContent>
  <bookViews>
    <workbookView xWindow="0" yWindow="0" windowWidth="19200" windowHeight="6408" tabRatio="858"/>
  </bookViews>
  <sheets>
    <sheet name="Indice" sheetId="79" r:id="rId1"/>
    <sheet name="tab_e1" sheetId="49" r:id="rId2"/>
    <sheet name="tab_e2" sheetId="87" r:id="rId3"/>
    <sheet name="tab_e3" sheetId="6" r:id="rId4"/>
    <sheet name="fig_e1" sheetId="27" r:id="rId5"/>
    <sheet name="fig_e2" sheetId="80" r:id="rId6"/>
    <sheet name="tab_e4" sheetId="85" r:id="rId7"/>
    <sheet name="tab_e5" sheetId="3" r:id="rId8"/>
    <sheet name="fig_e3" sheetId="98" r:id="rId9"/>
    <sheet name="tab_e6" sheetId="91" r:id="rId10"/>
    <sheet name="fig_e4" sheetId="88" r:id="rId11"/>
    <sheet name="fig_e5" sheetId="95" r:id="rId12"/>
    <sheet name="tab_e7" sheetId="92" r:id="rId13"/>
    <sheet name="fig_e6" sheetId="89" r:id="rId14"/>
    <sheet name="fig_e7" sheetId="96" r:id="rId15"/>
    <sheet name="tab_e8" sheetId="93" r:id="rId16"/>
    <sheet name="fig_e8" sheetId="52" r:id="rId17"/>
    <sheet name="tab_e9" sheetId="97" r:id="rId18"/>
    <sheet name="fig_e9" sheetId="40" r:id="rId19"/>
    <sheet name="fig_e10" sheetId="99" r:id="rId20"/>
    <sheet name="tab_10" sheetId="81" r:id="rId21"/>
  </sheets>
  <externalReferences>
    <externalReference r:id="rId22"/>
    <externalReference r:id="rId23"/>
  </externalReferences>
  <definedNames>
    <definedName name="_xlnm._FilterDatabase" localSheetId="11" hidden="1">fig_e5!$A$25:$A$36</definedName>
    <definedName name="_xlnm._FilterDatabase" localSheetId="14" hidden="1">fig_e7!$A$25:$A$36</definedName>
    <definedName name="appo_contatore" localSheetId="10">#REF!</definedName>
    <definedName name="appo_contatore" localSheetId="11">#REF!</definedName>
    <definedName name="appo_contatore" localSheetId="13">#REF!</definedName>
    <definedName name="appo_contatore" localSheetId="14">#REF!</definedName>
    <definedName name="appo_contatore" localSheetId="12">#REF!</definedName>
    <definedName name="appo_contatore" localSheetId="15">#REF!</definedName>
    <definedName name="appo_contatore">#REF!</definedName>
    <definedName name="appoFonte" localSheetId="10">#REF!</definedName>
    <definedName name="appoFonte" localSheetId="11">#REF!</definedName>
    <definedName name="appoFonte" localSheetId="13">#REF!</definedName>
    <definedName name="appoFonte" localSheetId="14">#REF!</definedName>
    <definedName name="appoFonte" localSheetId="12">#REF!</definedName>
    <definedName name="appoFonte" localSheetId="15">#REF!</definedName>
    <definedName name="appoFonte">#REF!</definedName>
    <definedName name="appoTitolo" localSheetId="10">#REF!</definedName>
    <definedName name="appoTitolo" localSheetId="11">#REF!</definedName>
    <definedName name="appoTitolo" localSheetId="13">#REF!</definedName>
    <definedName name="appoTitolo" localSheetId="14">#REF!</definedName>
    <definedName name="appoTitolo" localSheetId="12">#REF!</definedName>
    <definedName name="appoTitolo" localSheetId="15">#REF!</definedName>
    <definedName name="appoTitolo">#REF!</definedName>
    <definedName name="_xlnm.Print_Area" localSheetId="0">Indice!$A$3:$B$28</definedName>
    <definedName name="box" localSheetId="10">#REF!</definedName>
    <definedName name="box" localSheetId="11">#REF!</definedName>
    <definedName name="box" localSheetId="13">#REF!</definedName>
    <definedName name="box" localSheetId="14">#REF!</definedName>
    <definedName name="box" localSheetId="12">#REF!</definedName>
    <definedName name="box" localSheetId="15">#REF!</definedName>
    <definedName name="box">#REF!</definedName>
    <definedName name="Fonte" localSheetId="10">#REF!</definedName>
    <definedName name="Fonte" localSheetId="11">#REF!</definedName>
    <definedName name="Fonte" localSheetId="13">#REF!</definedName>
    <definedName name="Fonte" localSheetId="14">#REF!</definedName>
    <definedName name="Fonte" localSheetId="12">#REF!</definedName>
    <definedName name="Fonte" localSheetId="15">#REF!</definedName>
    <definedName name="Fonte">#REF!</definedName>
    <definedName name="fonte1">[1]APRE!$H$1:$H$2</definedName>
    <definedName name="InputDir" localSheetId="10">#REF!</definedName>
    <definedName name="InputDir" localSheetId="11">#REF!</definedName>
    <definedName name="InputDir" localSheetId="13">#REF!</definedName>
    <definedName name="InputDir" localSheetId="14">#REF!</definedName>
    <definedName name="InputDir" localSheetId="12">#REF!</definedName>
    <definedName name="InputDir" localSheetId="15">#REF!</definedName>
    <definedName name="InputDir">#REF!</definedName>
    <definedName name="Lcolonna1" localSheetId="10">#REF!</definedName>
    <definedName name="Lcolonna1" localSheetId="11">#REF!</definedName>
    <definedName name="Lcolonna1" localSheetId="13">#REF!</definedName>
    <definedName name="Lcolonna1" localSheetId="14">#REF!</definedName>
    <definedName name="Lcolonna1" localSheetId="12">#REF!</definedName>
    <definedName name="Lcolonna1" localSheetId="15">#REF!</definedName>
    <definedName name="Lcolonna1">#REF!</definedName>
    <definedName name="nota4" localSheetId="10">[2]Note!#REF!</definedName>
    <definedName name="nota4" localSheetId="11">[2]Note!#REF!</definedName>
    <definedName name="nota4" localSheetId="13">[2]Note!#REF!</definedName>
    <definedName name="nota4" localSheetId="14">[2]Note!#REF!</definedName>
    <definedName name="nota4" localSheetId="12">[2]Note!#REF!</definedName>
    <definedName name="nota4" localSheetId="15">[2]Note!#REF!</definedName>
    <definedName name="nota4">[2]Note!#REF!</definedName>
    <definedName name="numtestata" localSheetId="10">#REF!</definedName>
    <definedName name="numtestata" localSheetId="11">#REF!</definedName>
    <definedName name="numtestata" localSheetId="13">#REF!</definedName>
    <definedName name="numtestata" localSheetId="14">#REF!</definedName>
    <definedName name="numtestata" localSheetId="12">#REF!</definedName>
    <definedName name="numtestata" localSheetId="15">#REF!</definedName>
    <definedName name="numtestata">#REF!</definedName>
    <definedName name="OuputDir" localSheetId="10">#REF!</definedName>
    <definedName name="OuputDir" localSheetId="11">#REF!</definedName>
    <definedName name="OuputDir" localSheetId="13">#REF!</definedName>
    <definedName name="OuputDir" localSheetId="14">#REF!</definedName>
    <definedName name="OuputDir" localSheetId="12">#REF!</definedName>
    <definedName name="OuputDir" localSheetId="15">#REF!</definedName>
    <definedName name="OuputDir">#REF!</definedName>
    <definedName name="OutputDir" localSheetId="10">#REF!</definedName>
    <definedName name="OutputDir" localSheetId="11">#REF!</definedName>
    <definedName name="OutputDir" localSheetId="13">#REF!</definedName>
    <definedName name="OutputDir" localSheetId="14">#REF!</definedName>
    <definedName name="OutputDir" localSheetId="12">#REF!</definedName>
    <definedName name="OutputDir" localSheetId="15">#REF!</definedName>
    <definedName name="OutputDir">#REF!</definedName>
  </definedNames>
  <calcPr calcId="162913"/>
</workbook>
</file>

<file path=xl/calcChain.xml><?xml version="1.0" encoding="utf-8"?>
<calcChain xmlns="http://schemas.openxmlformats.org/spreadsheetml/2006/main">
  <c r="H20" i="81" l="1"/>
  <c r="H24" i="81"/>
  <c r="H6" i="81"/>
  <c r="H5" i="81"/>
  <c r="H45" i="81" s="1"/>
  <c r="H41" i="81"/>
  <c r="H12" i="81"/>
  <c r="H30" i="81"/>
  <c r="H19" i="81"/>
  <c r="G45" i="81" l="1"/>
  <c r="D11" i="93" l="1"/>
  <c r="C11" i="93"/>
  <c r="G11" i="93" s="1"/>
  <c r="B26" i="79" l="1"/>
  <c r="B11" i="79" l="1"/>
  <c r="D4" i="97" l="1"/>
  <c r="D5" i="97"/>
  <c r="D6" i="97"/>
  <c r="D7" i="97"/>
  <c r="D8" i="97"/>
  <c r="D9" i="97"/>
  <c r="D10" i="97"/>
  <c r="D11" i="97"/>
  <c r="D3" i="97"/>
  <c r="G19" i="93" l="1"/>
  <c r="G18" i="93"/>
  <c r="G17" i="93"/>
  <c r="G16" i="93"/>
  <c r="G15" i="93"/>
  <c r="G14" i="93"/>
  <c r="G12" i="93"/>
  <c r="G10" i="93"/>
  <c r="G9" i="93"/>
  <c r="G8" i="93"/>
  <c r="G7" i="93"/>
  <c r="G6" i="93"/>
  <c r="G5" i="93"/>
  <c r="G4" i="93"/>
  <c r="G3" i="93"/>
  <c r="C36" i="88" l="1"/>
  <c r="D36" i="88"/>
  <c r="B36" i="88"/>
  <c r="C45" i="92"/>
  <c r="B7" i="87" l="1"/>
  <c r="C7" i="87"/>
  <c r="D7" i="87"/>
  <c r="E7" i="87"/>
  <c r="F7" i="87"/>
  <c r="G7" i="87"/>
  <c r="H7" i="87"/>
  <c r="I7" i="87"/>
  <c r="J7" i="87"/>
  <c r="K7" i="87"/>
  <c r="C7" i="49"/>
  <c r="D7" i="49"/>
  <c r="E7" i="49"/>
  <c r="F7" i="49"/>
  <c r="G7" i="49"/>
  <c r="H7" i="49"/>
  <c r="I7" i="49"/>
  <c r="B7" i="49"/>
  <c r="J7" i="49" s="1"/>
  <c r="J4" i="49"/>
  <c r="J5" i="49"/>
  <c r="J6" i="49"/>
  <c r="J3" i="49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B4" i="3"/>
  <c r="B5" i="3"/>
  <c r="B6" i="3"/>
  <c r="B7" i="3"/>
  <c r="B8" i="3"/>
  <c r="B9" i="3"/>
  <c r="B10" i="3"/>
  <c r="B11" i="3"/>
  <c r="B3" i="3"/>
  <c r="B7" i="85" l="1"/>
  <c r="I13" i="49"/>
  <c r="H13" i="49"/>
  <c r="G13" i="49"/>
  <c r="F13" i="49"/>
  <c r="E13" i="49"/>
  <c r="D13" i="49"/>
  <c r="C13" i="49"/>
  <c r="B13" i="49"/>
  <c r="J12" i="49"/>
  <c r="I12" i="49"/>
  <c r="H12" i="49"/>
  <c r="G12" i="49"/>
  <c r="F12" i="49"/>
  <c r="E12" i="49"/>
  <c r="D12" i="49"/>
  <c r="C12" i="49"/>
  <c r="B12" i="49"/>
  <c r="J11" i="49"/>
  <c r="I11" i="49"/>
  <c r="H11" i="49"/>
  <c r="G11" i="49"/>
  <c r="F11" i="49"/>
  <c r="E11" i="49"/>
  <c r="D11" i="49"/>
  <c r="C11" i="49"/>
  <c r="B11" i="49"/>
  <c r="J10" i="49"/>
  <c r="I10" i="49"/>
  <c r="H10" i="49"/>
  <c r="G10" i="49"/>
  <c r="F10" i="49"/>
  <c r="E10" i="49"/>
  <c r="D10" i="49"/>
  <c r="C10" i="49"/>
  <c r="B10" i="49"/>
  <c r="J9" i="49"/>
  <c r="I9" i="49"/>
  <c r="H9" i="49"/>
  <c r="G9" i="49"/>
  <c r="F9" i="49"/>
  <c r="E9" i="49"/>
  <c r="D9" i="49"/>
  <c r="C9" i="49"/>
  <c r="B9" i="49"/>
  <c r="F45" i="81" l="1"/>
  <c r="E45" i="81"/>
  <c r="B24" i="79" l="1"/>
  <c r="B22" i="79" l="1"/>
  <c r="B21" i="79"/>
  <c r="B20" i="79"/>
  <c r="B19" i="79"/>
  <c r="B18" i="79"/>
  <c r="B17" i="79"/>
  <c r="H45" i="92" l="1"/>
  <c r="G45" i="92"/>
  <c r="F45" i="92"/>
  <c r="E45" i="92"/>
  <c r="D45" i="92"/>
  <c r="B15" i="79"/>
  <c r="F14" i="6" l="1"/>
  <c r="E14" i="6"/>
  <c r="D14" i="6"/>
  <c r="C14" i="6"/>
  <c r="B14" i="6"/>
  <c r="F22" i="6"/>
  <c r="E22" i="6"/>
  <c r="D22" i="6"/>
  <c r="C22" i="6"/>
  <c r="B22" i="6"/>
  <c r="F21" i="6"/>
  <c r="E21" i="6"/>
  <c r="D21" i="6"/>
  <c r="C21" i="6"/>
  <c r="B21" i="6"/>
  <c r="F20" i="6"/>
  <c r="E20" i="6"/>
  <c r="D20" i="6"/>
  <c r="C20" i="6"/>
  <c r="B20" i="6"/>
  <c r="F19" i="6"/>
  <c r="E19" i="6"/>
  <c r="D19" i="6"/>
  <c r="C19" i="6"/>
  <c r="B19" i="6"/>
  <c r="F18" i="6"/>
  <c r="E18" i="6"/>
  <c r="D18" i="6"/>
  <c r="C18" i="6"/>
  <c r="B18" i="6"/>
  <c r="F17" i="6"/>
  <c r="E17" i="6"/>
  <c r="D17" i="6"/>
  <c r="C17" i="6"/>
  <c r="B17" i="6"/>
  <c r="F16" i="6"/>
  <c r="E16" i="6"/>
  <c r="D16" i="6"/>
  <c r="C16" i="6"/>
  <c r="B16" i="6"/>
  <c r="F15" i="6"/>
  <c r="E15" i="6"/>
  <c r="D15" i="6"/>
  <c r="C15" i="6"/>
  <c r="B15" i="6"/>
  <c r="B12" i="6"/>
  <c r="B13" i="6"/>
  <c r="C12" i="6"/>
  <c r="C13" i="6"/>
  <c r="D12" i="6"/>
  <c r="D13" i="6"/>
  <c r="E12" i="6"/>
  <c r="E13" i="6"/>
  <c r="F13" i="6"/>
  <c r="F12" i="6"/>
  <c r="G6" i="85"/>
  <c r="C7" i="85"/>
  <c r="D7" i="85"/>
  <c r="E7" i="85"/>
  <c r="F7" i="85"/>
  <c r="G7" i="85" l="1"/>
  <c r="B14" i="79"/>
  <c r="B25" i="79"/>
  <c r="B16" i="79"/>
  <c r="B28" i="79"/>
  <c r="B8" i="79"/>
  <c r="B7" i="79"/>
  <c r="B6" i="79" l="1"/>
  <c r="B12" i="79"/>
  <c r="B9" i="79"/>
  <c r="B10" i="79"/>
</calcChain>
</file>

<file path=xl/sharedStrings.xml><?xml version="1.0" encoding="utf-8"?>
<sst xmlns="http://schemas.openxmlformats.org/spreadsheetml/2006/main" count="737" uniqueCount="331">
  <si>
    <t>Piemonte</t>
  </si>
  <si>
    <t>TOTALE</t>
  </si>
  <si>
    <t>Totale</t>
  </si>
  <si>
    <t>Maschi</t>
  </si>
  <si>
    <t>Femmine</t>
  </si>
  <si>
    <t>VC</t>
  </si>
  <si>
    <t>CN</t>
  </si>
  <si>
    <t>AT</t>
  </si>
  <si>
    <t>Licei</t>
  </si>
  <si>
    <t>Istituti Tecnici</t>
  </si>
  <si>
    <t>-</t>
  </si>
  <si>
    <t>Torino</t>
  </si>
  <si>
    <t>Vercelli</t>
  </si>
  <si>
    <t>Novara</t>
  </si>
  <si>
    <t>Cuneo</t>
  </si>
  <si>
    <t>Asti</t>
  </si>
  <si>
    <t>Alessandria</t>
  </si>
  <si>
    <t>Biella</t>
  </si>
  <si>
    <t>variazioni percentuali</t>
  </si>
  <si>
    <t>totale</t>
  </si>
  <si>
    <t>MASCHI</t>
  </si>
  <si>
    <t>FEMMINE</t>
  </si>
  <si>
    <t>I</t>
  </si>
  <si>
    <t>II</t>
  </si>
  <si>
    <t>III</t>
  </si>
  <si>
    <t>IV</t>
  </si>
  <si>
    <t>V</t>
  </si>
  <si>
    <t>VCO</t>
  </si>
  <si>
    <t>Val.ass.</t>
  </si>
  <si>
    <t>PIEM</t>
  </si>
  <si>
    <t>00/01</t>
  </si>
  <si>
    <t>01/02</t>
  </si>
  <si>
    <t>02/03</t>
  </si>
  <si>
    <t>03/04</t>
  </si>
  <si>
    <t>04/05</t>
  </si>
  <si>
    <t>05/06</t>
  </si>
  <si>
    <t>I anno</t>
  </si>
  <si>
    <t>II anno</t>
  </si>
  <si>
    <t>III anno</t>
  </si>
  <si>
    <t>IV anno</t>
  </si>
  <si>
    <t>V anno</t>
  </si>
  <si>
    <t>06/07</t>
  </si>
  <si>
    <t>Verbano C.O.</t>
  </si>
  <si>
    <t>07/08</t>
  </si>
  <si>
    <t>Val. Ass.</t>
  </si>
  <si>
    <t>Fonte: Rilevazione Scolastica della Regione Piemonte. Elaborazioni Ires</t>
  </si>
  <si>
    <t>08/09</t>
  </si>
  <si>
    <t>dati per grafico</t>
  </si>
  <si>
    <t>09/10</t>
  </si>
  <si>
    <t>10/11</t>
  </si>
  <si>
    <t>Val. %</t>
  </si>
  <si>
    <t>2011/12</t>
  </si>
  <si>
    <t xml:space="preserve">Licei </t>
  </si>
  <si>
    <t>11/12</t>
  </si>
  <si>
    <t xml:space="preserve">Totale </t>
  </si>
  <si>
    <t>2012/13</t>
  </si>
  <si>
    <t>12/13</t>
  </si>
  <si>
    <t>→</t>
  </si>
  <si>
    <t>percorsi IeFP presso agenzie formative</t>
  </si>
  <si>
    <t>Agro-alimentare</t>
  </si>
  <si>
    <t>Meccanica, impianti e costruzioni</t>
  </si>
  <si>
    <t>Servizi alla persona</t>
  </si>
  <si>
    <t>Servizi commerciali</t>
  </si>
  <si>
    <t>Turismo e sport</t>
  </si>
  <si>
    <t>2013/14</t>
  </si>
  <si>
    <t>13/14</t>
  </si>
  <si>
    <t>Percorsi IeFP in agenzie formative</t>
  </si>
  <si>
    <t>Istituti professionali</t>
  </si>
  <si>
    <t>Istituti tecnici</t>
  </si>
  <si>
    <t>Totale per anno di corso frequentato</t>
  </si>
  <si>
    <t>Nome del corso</t>
  </si>
  <si>
    <t>2014/15</t>
  </si>
  <si>
    <t>Totale complessivo</t>
  </si>
  <si>
    <t>14/15</t>
  </si>
  <si>
    <t>Liceo artistico</t>
  </si>
  <si>
    <t>Liceo linguistico</t>
  </si>
  <si>
    <t>Liceo musicale e coreutico</t>
  </si>
  <si>
    <t>Liceo scientifico</t>
  </si>
  <si>
    <t>Liceo scienze umane</t>
  </si>
  <si>
    <t>Allievi nel secondo ciclo</t>
  </si>
  <si>
    <t xml:space="preserve">Istituti professionali </t>
  </si>
  <si>
    <t>2015/16</t>
  </si>
  <si>
    <t>classi</t>
  </si>
  <si>
    <t>15/16</t>
  </si>
  <si>
    <t>Secondaria di I grado</t>
  </si>
  <si>
    <t>Secondaria di II grado</t>
  </si>
  <si>
    <t>2016/17</t>
  </si>
  <si>
    <t>16/17</t>
  </si>
  <si>
    <t>14 anni</t>
  </si>
  <si>
    <t>15 anni</t>
  </si>
  <si>
    <t>16 anni</t>
  </si>
  <si>
    <t>17 anni</t>
  </si>
  <si>
    <t>18 anni</t>
  </si>
  <si>
    <t>Liceo classico</t>
  </si>
  <si>
    <t>2017/18</t>
  </si>
  <si>
    <t>iscritti</t>
  </si>
  <si>
    <t>operatore agricolo</t>
  </si>
  <si>
    <t>operatore della trasformazione agroalimentare</t>
  </si>
  <si>
    <t>tecnico della trasformazione agroalimentare</t>
  </si>
  <si>
    <t>Cultura, informazione e tecnologie informatiche</t>
  </si>
  <si>
    <t>operatore grafico</t>
  </si>
  <si>
    <t>tecnico grafico</t>
  </si>
  <si>
    <t>Manifatturiera e Artigianato</t>
  </si>
  <si>
    <t>operatore del legno</t>
  </si>
  <si>
    <t>operatore dell'abbigliamento</t>
  </si>
  <si>
    <t>operatore delle lavorazioni artistiche</t>
  </si>
  <si>
    <t>tecnico del legno</t>
  </si>
  <si>
    <t>operatore alla riparazione dei veicoli a motore</t>
  </si>
  <si>
    <t>operatore edile</t>
  </si>
  <si>
    <t>operatore elettrico</t>
  </si>
  <si>
    <t>operatore elettronico</t>
  </si>
  <si>
    <t>operatore meccanico</t>
  </si>
  <si>
    <t>tecnico elettrico</t>
  </si>
  <si>
    <t>tecnico per la conduzione e la manutenzione di impianti automatizzati</t>
  </si>
  <si>
    <t>tecnico per l'automazione industriale</t>
  </si>
  <si>
    <t>tecnico riparatore di veicoli a motore</t>
  </si>
  <si>
    <t>operatore del benessere</t>
  </si>
  <si>
    <t>tecnico dei trattamenti estetici</t>
  </si>
  <si>
    <t>tecnico dell'acconciatura</t>
  </si>
  <si>
    <t>operatore ai servizi di vendita</t>
  </si>
  <si>
    <t>operatore amministrativo-segretariale</t>
  </si>
  <si>
    <t>operatore dei sistemi e dei servizi logistici</t>
  </si>
  <si>
    <t>tecnico commerciale delle vendite</t>
  </si>
  <si>
    <t>tecnico dei servizi di impresa</t>
  </si>
  <si>
    <t>operatore ai servizi di promozione e accoglienza</t>
  </si>
  <si>
    <t>operatore della ristorazione</t>
  </si>
  <si>
    <t>tecnico dei servizi di sala e bar</t>
  </si>
  <si>
    <t>tecnico di cucina</t>
  </si>
  <si>
    <t>Nota: i dati dei percorsi IeFP sono interrogabili all'indirizzo http://www.sisform.piemonte.it/focus-percorsi-iefp</t>
  </si>
  <si>
    <t>17/18</t>
  </si>
  <si>
    <t xml:space="preserve">AL </t>
  </si>
  <si>
    <t xml:space="preserve">BI </t>
  </si>
  <si>
    <t xml:space="preserve">NO </t>
  </si>
  <si>
    <t xml:space="preserve">TO </t>
  </si>
  <si>
    <t xml:space="preserve">Istituti Tecnici </t>
  </si>
  <si>
    <t xml:space="preserve">Percorsi IeFP in agenzie formative </t>
  </si>
  <si>
    <t>Fonte: Rilevazione Scolastica e Database Mon.V.I.S.O della Regione Piemonte, elaborazioni IRES</t>
  </si>
  <si>
    <t>Nota: corsi diurni e serali, scuole statali e non statali</t>
  </si>
  <si>
    <t>Fonte: Rilevazione Scolastica della Regione Piemonte, elaborazioni IRES</t>
  </si>
  <si>
    <t>2018/19</t>
  </si>
  <si>
    <t>Fonte: Database Mon.V.I.S.O della Regione Piemonte, elaborazioni IRES</t>
  </si>
  <si>
    <t>18/19</t>
  </si>
  <si>
    <t>Fonte: Rilevazione Scolastica e Database Mon.V.I.S.O della Regione Piemonte, ISTAT, elaborazioni IRES</t>
  </si>
  <si>
    <t>99/00</t>
  </si>
  <si>
    <t>Fig. E.1  Contributo degli studenti con cittadinanza straniera all'andamento degli iscritti nella scuola secondaria di II grado</t>
  </si>
  <si>
    <t>iscritti totali (cittadinanza italiana e cittadinanza straniera)</t>
  </si>
  <si>
    <t>iscritti con cittadinanza italiana</t>
  </si>
  <si>
    <t>Fonte: Rilevazione Scolastica della Regione Piemonte. Elaborazioni IRES</t>
  </si>
  <si>
    <t>Secondo ciclo totale</t>
  </si>
  <si>
    <t>Percorsi IeFP in Agenzie formative</t>
  </si>
  <si>
    <t>Nota: i percorsi IeFP realizzati nella scuola superiore sono compresi tra gli iscritti degli Istituti professionali; corsi diurni e serali, scuole statali e non statali</t>
  </si>
  <si>
    <t>Liceo scientifico opz. Scienze applicate</t>
  </si>
  <si>
    <t>Liceo scientifico opz. Sportivo</t>
  </si>
  <si>
    <t>Liceo scienze umane opz. Economico sociale</t>
  </si>
  <si>
    <t>Liceo ordinamento estero</t>
  </si>
  <si>
    <t>2019/20</t>
  </si>
  <si>
    <t>Aree professionali (*)</t>
  </si>
  <si>
    <t>(*) Le aree professionali sono individuate a partire dalla classificazione delle Aree Economico Professionali elaborata sulla base della traduzione italiana delle nomenclature statistiche delle attività economiche (NACE-ATECO) e della classificazione delle professioni (ISCO-CP/NUP), con l’obiettivo di costituire un riferimento al mondo economico e del lavoro. Allegato 1 all’Accordo in Conferenza Unificata del 27 luglio 2011.</t>
  </si>
  <si>
    <r>
      <rPr>
        <sz val="14"/>
        <rFont val="Century Gothic"/>
        <family val="2"/>
      </rPr>
      <t>Sezione statistica E:</t>
    </r>
    <r>
      <rPr>
        <i/>
        <sz val="16"/>
        <rFont val="Century Gothic"/>
        <family val="2"/>
      </rPr>
      <t xml:space="preserve"> </t>
    </r>
    <r>
      <rPr>
        <sz val="16"/>
        <rFont val="Century Gothic"/>
        <family val="2"/>
      </rPr>
      <t>Secondo ciclo di istruzione e formazione</t>
    </r>
  </si>
  <si>
    <t>D - Manutenzione e assistenza tecnica</t>
  </si>
  <si>
    <t>F - Servizi commerciali</t>
  </si>
  <si>
    <t>I - Servizi per la sanità e l'assistenza sociale</t>
  </si>
  <si>
    <t>19/20</t>
  </si>
  <si>
    <t>Liceo</t>
  </si>
  <si>
    <t>Artistico - Biennio comune</t>
  </si>
  <si>
    <t>Artistico - Architettura e ambiente</t>
  </si>
  <si>
    <t>Artistico - Arti figurative</t>
  </si>
  <si>
    <t>Artistico - Audiovisivo multimedia</t>
  </si>
  <si>
    <t>Artistico - Design</t>
  </si>
  <si>
    <t>Artistico - Grafica</t>
  </si>
  <si>
    <t>Artistico - Scenografia</t>
  </si>
  <si>
    <t>Artistico - Totale</t>
  </si>
  <si>
    <t>Classico</t>
  </si>
  <si>
    <t>Classico (4 anni)</t>
  </si>
  <si>
    <t>Classico - Totale</t>
  </si>
  <si>
    <t>Linguistico</t>
  </si>
  <si>
    <t>Linguistico (4 anni)</t>
  </si>
  <si>
    <t>Linguistico -Totale</t>
  </si>
  <si>
    <t>Musicale e coreutico - sez. musicale</t>
  </si>
  <si>
    <t>Musicale e coreutico - sez. coreutica</t>
  </si>
  <si>
    <t>Musicale e coreutico - Totale</t>
  </si>
  <si>
    <t xml:space="preserve">Scientifico   </t>
  </si>
  <si>
    <t>Scientifico (4 anni)</t>
  </si>
  <si>
    <t>Scientifico - sportivo</t>
  </si>
  <si>
    <t>Scientifico - scienze applicate</t>
  </si>
  <si>
    <t>Scientifico - scienze applicate (4 anni)</t>
  </si>
  <si>
    <t>Scientifico - Totale</t>
  </si>
  <si>
    <t>Scienze umane</t>
  </si>
  <si>
    <t>Scienze umane (4 anni)</t>
  </si>
  <si>
    <t>Scienze umane - economico sociale</t>
  </si>
  <si>
    <t>Scienze umane - Totale</t>
  </si>
  <si>
    <t>Totale licei diurni</t>
  </si>
  <si>
    <t>Licei ordinamento estero (4 anni)</t>
  </si>
  <si>
    <t>Nota: in ordine decrescente per numerosità nell'anno più recente</t>
  </si>
  <si>
    <t>Indirizzo</t>
  </si>
  <si>
    <t>Articolazioni/opzioni</t>
  </si>
  <si>
    <t>Amministrazione, finanza e marketing</t>
  </si>
  <si>
    <t>Biennio comune</t>
  </si>
  <si>
    <t>Relazioni internazionali per il marketing</t>
  </si>
  <si>
    <t>Sistemi informativi aziendali</t>
  </si>
  <si>
    <t>Turismo</t>
  </si>
  <si>
    <t>Totale Settore economico</t>
  </si>
  <si>
    <t>Meccanica e meccatronica</t>
  </si>
  <si>
    <t>Energia</t>
  </si>
  <si>
    <t>Trasporti e logistica</t>
  </si>
  <si>
    <t>Logistica</t>
  </si>
  <si>
    <t>Conduzione del mezzo</t>
  </si>
  <si>
    <t>Elettronica ed elettrotecnica</t>
  </si>
  <si>
    <t>Elettronica</t>
  </si>
  <si>
    <t>Informatica e telecomunicazioni</t>
  </si>
  <si>
    <t>Informatica</t>
  </si>
  <si>
    <t>Telecomunicazioni</t>
  </si>
  <si>
    <t>Grafica e comunicazione</t>
  </si>
  <si>
    <t>Chimica, materiali e biotecnologie</t>
  </si>
  <si>
    <t>Biotecnologie sanitarie</t>
  </si>
  <si>
    <t>Biotecnologie ambientali</t>
  </si>
  <si>
    <t>Sistema moda</t>
  </si>
  <si>
    <t>Tessile, abbigliamento e moda</t>
  </si>
  <si>
    <t>Gestione dell'ambiente e del territorio</t>
  </si>
  <si>
    <t>Costruzioni, ambiente e territorio</t>
  </si>
  <si>
    <t>Totale Settore tecnologico</t>
  </si>
  <si>
    <t>Agraria, agroalimentare e agroindustria</t>
  </si>
  <si>
    <t>Meccanica, meccatronica ed energia</t>
  </si>
  <si>
    <t>A - Agricoltura e sviluppo rurale</t>
  </si>
  <si>
    <t xml:space="preserve">- </t>
  </si>
  <si>
    <t>C - Industria e artigianato per il made in Italy</t>
  </si>
  <si>
    <t>E - Gestione delle acque e risanamento ambientale</t>
  </si>
  <si>
    <t>G - Enogastronomia e ospitalità alberghiera</t>
  </si>
  <si>
    <t>H - Servizi culturali e di spettacolo</t>
  </si>
  <si>
    <t>L - arti ausiliarie prof. sanitarie: Odontotecnico</t>
  </si>
  <si>
    <t>Iscritti complessivi nel secondo ciclo</t>
  </si>
  <si>
    <t>Iscritti nei percorsi diurni della scuola secondaria di II grado</t>
  </si>
  <si>
    <t>Iscritti nei percorsi serali della scuola secondaria di II grado</t>
  </si>
  <si>
    <t>Iscritti nei percorsi IeFP</t>
  </si>
  <si>
    <t>Licei ordinamento estero</t>
  </si>
  <si>
    <t>Quota Fem.</t>
  </si>
  <si>
    <t xml:space="preserve">Nota: in ordine decrescente per numerosità </t>
  </si>
  <si>
    <t>Settore economico</t>
  </si>
  <si>
    <t>Settore tecnologico</t>
  </si>
  <si>
    <t>Iscritti ai corsi serali e preserali</t>
  </si>
  <si>
    <t>Distribuzione % nelle province</t>
  </si>
  <si>
    <t>Incidenza % sul totale iscritti</t>
  </si>
  <si>
    <t>per grafico</t>
  </si>
  <si>
    <t>%</t>
  </si>
  <si>
    <t>Sesso</t>
  </si>
  <si>
    <t>Cittadinanza</t>
  </si>
  <si>
    <t xml:space="preserve">Italiani </t>
  </si>
  <si>
    <t>Stranieri</t>
  </si>
  <si>
    <t>Età</t>
  </si>
  <si>
    <t>16-18 anni</t>
  </si>
  <si>
    <t>19-21 anni</t>
  </si>
  <si>
    <t>22 anni e più</t>
  </si>
  <si>
    <t>Tasso di scolarizzazione 
per genere</t>
  </si>
  <si>
    <t>Tasso di scolarizzazione per singolo anno di età</t>
  </si>
  <si>
    <t>Tecnico dell'abbigliamento e dei prodotti tessili per la casa</t>
  </si>
  <si>
    <t>operatore di impianti termoidraulici/operatore termoidraulico</t>
  </si>
  <si>
    <t>2020/21</t>
  </si>
  <si>
    <t>operatore delle produzioni alimentari</t>
  </si>
  <si>
    <t>operatore informatico</t>
  </si>
  <si>
    <t>operatore alle lavorazioni dell'oro e dei metalli preziosi</t>
  </si>
  <si>
    <t>Osservatorio Istruzione e formazione professionale. Piemonte 2022</t>
  </si>
  <si>
    <t>Tab. E.1 Secondo ciclo: iscritti per filiera e ordine di scuola, per provincia. A.S. 2020/21</t>
  </si>
  <si>
    <t>20/21</t>
  </si>
  <si>
    <t>Fig. E.2 Tasso di scolarizzazione degli adolescenti nella fascia di età 14-18anni, per sesso, livello di scuola  e filiera (scuola, agenzie formative) 2020/21</t>
  </si>
  <si>
    <t>Nota: Quota di iscritti in età 14-18 anni nella secondaria di I grado e nei percorsi del secondo ciclo sulla popolazione residente nella medesima fascia di età al 31 dicembre 2020</t>
  </si>
  <si>
    <t>Nota: scuole statali e non statali</t>
  </si>
  <si>
    <t>Tab. E.2 Secondo ciclo: andamento degli iscritti per filiera e ordine di scuola, nel decennio in Piemonte</t>
  </si>
  <si>
    <t xml:space="preserve">Tab. E.3 Scuola secondaria di II grado: evoluzione del numero di iscritti per provincia </t>
  </si>
  <si>
    <t>Nota: i percorsi IeFP realizzati nella scuola superiore sono compresi tra gli iscritti degli Istituti professionali; scuole statali e non statali</t>
  </si>
  <si>
    <r>
      <t xml:space="preserve">Tab. E.4 Iscritti nei percorsi </t>
    </r>
    <r>
      <rPr>
        <b/>
        <sz val="11"/>
        <color theme="1" tint="0.249977111117893"/>
        <rFont val="Century Gothic"/>
        <family val="2"/>
      </rPr>
      <t>diurni</t>
    </r>
    <r>
      <rPr>
        <sz val="11"/>
        <color theme="1" tint="0.249977111117893"/>
        <rFont val="Century Gothic"/>
        <family val="2"/>
      </rPr>
      <t xml:space="preserve"> della scuola secondaria di II grado e nei percorsi IeFP in agenzie formative, per anno di corso, 2020/21</t>
    </r>
  </si>
  <si>
    <t>Indirizzi</t>
  </si>
  <si>
    <t>Produzione e trasformazione (4 anni)</t>
  </si>
  <si>
    <t>Produzioni e trasformazioni</t>
  </si>
  <si>
    <t>Viticoltura ed enologia</t>
  </si>
  <si>
    <t xml:space="preserve">Chimica e materiali </t>
  </si>
  <si>
    <t>Costruzione, ambiente e territorio</t>
  </si>
  <si>
    <t xml:space="preserve">Costruzione ambiente e territorio </t>
  </si>
  <si>
    <t xml:space="preserve">Automazione </t>
  </si>
  <si>
    <t xml:space="preserve">Elettrotecnica </t>
  </si>
  <si>
    <t>Tecnologie materie plastiche (opz)</t>
  </si>
  <si>
    <t>Conduzione del mezzo aereo</t>
  </si>
  <si>
    <t>Costruzioni aeronautiche</t>
  </si>
  <si>
    <t>Conduzione del mezzo (4 anni)</t>
  </si>
  <si>
    <t>Totale percorsi diurni degli istituti tecnici</t>
  </si>
  <si>
    <t>Enotenico (*)</t>
  </si>
  <si>
    <t>(*) gli iscritti al sesto anno di Enotecnico - corso per diplomati dell'indiirzzo agrario - sono conteggiati tra gli iscritti in quinta classe</t>
  </si>
  <si>
    <t>Totale licei corsi diurni</t>
  </si>
  <si>
    <t>Totale corsi diurni degli istituti tecnici</t>
  </si>
  <si>
    <t>Indirizzi riformati</t>
  </si>
  <si>
    <t xml:space="preserve">C - Industria e artigianato per il Made in Italy </t>
  </si>
  <si>
    <t>E- gestione acque e risanamento ambientale</t>
  </si>
  <si>
    <t>G - Enograstronomia e ospitalità alberghiera</t>
  </si>
  <si>
    <t>H - Servizi culturali e spettacolo</t>
  </si>
  <si>
    <t>M - Arti ausiliarie professioni sanitarie: ottico</t>
  </si>
  <si>
    <t>Indirizzi pre-riforma</t>
  </si>
  <si>
    <t>Settore Industria e artigianato - Manutenzione e assistenza tecnica</t>
  </si>
  <si>
    <t>Settore Industria e artigianato - Produzioni industriali e artigianali</t>
  </si>
  <si>
    <t>Settore Servizi - Servizi commerciali</t>
  </si>
  <si>
    <t>Settore Servizi - Servizi per l'agricoltura e lo sviluppo rurale</t>
  </si>
  <si>
    <t>Settore Servizi - Servizi per l'enograstronomia e ospitalità alberghiera</t>
  </si>
  <si>
    <t>Settore Servizi - Servizi socio-sanitari</t>
  </si>
  <si>
    <t>Tab. E.8 Iscritti negli indirizzi riformati e pre-riforma negli istituti professionali per anno di corso, corsi diurni, 2020/21</t>
  </si>
  <si>
    <t xml:space="preserve">Nota: nel 2020/21 la riforma degli indirizzi professionali si è estesa alle terze classi. </t>
  </si>
  <si>
    <t>M - Arti ausiliarie prof. sanitarie: Ottico</t>
  </si>
  <si>
    <t>L - Arti ausiliarie prof. sanitarie: Odontotecnico</t>
  </si>
  <si>
    <t>Tab. E.9 Iscritti ai corsi serali e preserali nella secondaria di II grado, valori assoluti e percentuali, 2020/21</t>
  </si>
  <si>
    <r>
      <t xml:space="preserve">Tab. E.5 Percorsi </t>
    </r>
    <r>
      <rPr>
        <b/>
        <sz val="11"/>
        <color theme="1" tint="0.34998626667073579"/>
        <rFont val="Century Gothic"/>
        <family val="2"/>
      </rPr>
      <t>diurni</t>
    </r>
    <r>
      <rPr>
        <sz val="11"/>
        <color theme="1" tint="0.34998626667073579"/>
        <rFont val="Century Gothic"/>
        <family val="2"/>
      </rPr>
      <t xml:space="preserve"> nella scuola secondaria di II grado: iscritti per sesso, anno di corso e provincia, 2020/21</t>
    </r>
  </si>
  <si>
    <r>
      <t xml:space="preserve">Tab. E.6 Iscritti nei licei per indirizzo e anno di corso, corsi </t>
    </r>
    <r>
      <rPr>
        <b/>
        <sz val="11"/>
        <rFont val="Century Gothic"/>
        <family val="2"/>
      </rPr>
      <t>diurni,</t>
    </r>
    <r>
      <rPr>
        <sz val="11"/>
        <rFont val="Century Gothic"/>
        <family val="2"/>
      </rPr>
      <t xml:space="preserve"> 2020/21</t>
    </r>
  </si>
  <si>
    <r>
      <t xml:space="preserve">Tab. E.7 Iscritti negli indirizzi, articolazioni e opzioni degli istituti tecnici, per anno di corso, corsi </t>
    </r>
    <r>
      <rPr>
        <b/>
        <sz val="11"/>
        <rFont val="Century Gothic"/>
        <family val="2"/>
      </rPr>
      <t>diurni,</t>
    </r>
    <r>
      <rPr>
        <sz val="11"/>
        <rFont val="Century Gothic"/>
        <family val="2"/>
      </rPr>
      <t xml:space="preserve"> 2020/21</t>
    </r>
  </si>
  <si>
    <r>
      <t xml:space="preserve">Fig. E.3 Andamento degli iscritti nei </t>
    </r>
    <r>
      <rPr>
        <b/>
        <sz val="11"/>
        <rFont val="Century Gothic"/>
        <family val="2"/>
      </rPr>
      <t>corsi diurni</t>
    </r>
    <r>
      <rPr>
        <sz val="11"/>
        <rFont val="Century Gothic"/>
        <family val="2"/>
      </rPr>
      <t xml:space="preserve"> della scuola secondaria di II grado, ultimo decennio</t>
    </r>
  </si>
  <si>
    <t>Fig. E.9  Caratteristiche socio-anagrafiche degli iscritti ai corsi serali e preserali, valori percentuali 2020/21</t>
  </si>
  <si>
    <t>Fig. E.8 Iscritti nelle prime classi degli istituti professionali, corsi diurni, confronto 2018/19-2019/20-2020/21</t>
  </si>
  <si>
    <t>Fig. E.7 Percentuale di studentesse negli indirizzi degli istituti tecnici corsi diurni, 2020/21</t>
  </si>
  <si>
    <r>
      <t xml:space="preserve">Fig. E.6 Iscritti negli indirizzi degli istituti tecnici, corsi </t>
    </r>
    <r>
      <rPr>
        <b/>
        <sz val="11"/>
        <color theme="2" tint="-0.749992370372631"/>
        <rFont val="Century Gothic"/>
        <family val="2"/>
      </rPr>
      <t>diurni,</t>
    </r>
    <r>
      <rPr>
        <sz val="11"/>
        <color theme="2" tint="-0.749992370372631"/>
        <rFont val="Century Gothic"/>
        <family val="2"/>
      </rPr>
      <t xml:space="preserve"> confronto anni 2018/19-2019/20-2020/21</t>
    </r>
  </si>
  <si>
    <t>Fig. E.5 Percentuale di studentesse negli indirizzi liceali, corsi diurni, 2020/21</t>
  </si>
  <si>
    <r>
      <t xml:space="preserve">Fig. E.4 Iscritti nei licei per indirizzo, corsi </t>
    </r>
    <r>
      <rPr>
        <b/>
        <sz val="11"/>
        <color theme="2" tint="-0.749992370372631"/>
        <rFont val="Century Gothic"/>
        <family val="2"/>
      </rPr>
      <t>diurni,</t>
    </r>
    <r>
      <rPr>
        <sz val="11"/>
        <color theme="2" tint="-0.749992370372631"/>
        <rFont val="Century Gothic"/>
        <family val="2"/>
      </rPr>
      <t xml:space="preserve"> confronto anni 2018/19-2019/20-2020/21</t>
    </r>
  </si>
  <si>
    <t>2008/09</t>
  </si>
  <si>
    <t>2009/10</t>
  </si>
  <si>
    <t>2010/11</t>
  </si>
  <si>
    <t>Iscritti serali</t>
  </si>
  <si>
    <t>Dati per grafico</t>
  </si>
  <si>
    <t>Fig. E.10 Andamento degli iscritti ai corsi serali nella scuola secondaria di II grado, in Piemonte</t>
  </si>
  <si>
    <t>2021/22</t>
  </si>
  <si>
    <t>operatore dell'abbigliamento e dei prodotti tessili per la casa</t>
  </si>
  <si>
    <t>tecnico delle energie rinnovabili</t>
  </si>
  <si>
    <t>tecnico delle produzioni alimentari</t>
  </si>
  <si>
    <t>operatore ai servizi di impresa</t>
  </si>
  <si>
    <t>tecnico dei servizi logistici</t>
  </si>
  <si>
    <t>tecnico dei servizi di promozione e accoglienza</t>
  </si>
  <si>
    <t>Tab. E.10 Iscritti e classi nei percorsi IeFP in agenzie formative per indirizzo e aree professionali, confronto triennio 2019/20-2021/22</t>
  </si>
  <si>
    <t>Ultimo aggiornamento 6 luglio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</si>
</sst>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\ _€_-;\-* #,##0\ _€_-;_-* &quot;-&quot;\ _€_-;_-@_-"/>
    <numFmt numFmtId="164" formatCode="_-* #,##0_-;\-* #,##0_-;_-* &quot;-&quot;_-;_-@_-"/>
    <numFmt numFmtId="165" formatCode="_-* #,##0.00_-;\-* #,##0.00_-;_-* &quot;-&quot;??_-;_-@_-"/>
    <numFmt numFmtId="166" formatCode="0.0"/>
    <numFmt numFmtId="167" formatCode="_(&quot;$&quot;* #,##0_);_(&quot;$&quot;* \(#,##0\);_(&quot;$&quot;* &quot;-&quot;_);_(@_)"/>
    <numFmt numFmtId="168" formatCode="_(* #,##0_);_(* \(#,##0\);_(* &quot;-&quot;_);_(@_)"/>
    <numFmt numFmtId="169" formatCode="#,##0.0"/>
    <numFmt numFmtId="170" formatCode="_-[$€]\ * #,##0.00_-;\-[$€]\ * #,##0.00_-;_-[$€]\ * &quot;-&quot;??_-;_-@_-"/>
    <numFmt numFmtId="171" formatCode="_-* #,##0_-;\-* #,##0_-;_-* &quot;-&quot;??_-;_-@_-"/>
    <numFmt numFmtId="172" formatCode="#,##0_ ;\-#,##0\ "/>
  </numFmts>
  <fonts count="48" x14ac:knownFonts="1">
    <font>
      <sz val="8"/>
      <name val="Arial"/>
    </font>
    <font>
      <sz val="8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Century Gothic"/>
      <family val="2"/>
    </font>
    <font>
      <sz val="8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8"/>
      <name val="Tahoma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1"/>
      <name val="Garamond"/>
      <family val="1"/>
    </font>
    <font>
      <sz val="8"/>
      <name val="Century Gothic"/>
      <family val="2"/>
    </font>
    <font>
      <sz val="11"/>
      <color indexed="8"/>
      <name val="Century Gothic"/>
      <family val="2"/>
    </font>
    <font>
      <sz val="8"/>
      <color indexed="8"/>
      <name val="Century Gothic"/>
      <family val="2"/>
    </font>
    <font>
      <sz val="16"/>
      <name val="Century Gothic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 tint="0.34998626667073579"/>
      <name val="Century Gothic"/>
      <family val="2"/>
    </font>
    <font>
      <sz val="8"/>
      <color theme="1" tint="0.34998626667073579"/>
      <name val="Century Gothic"/>
      <family val="2"/>
    </font>
    <font>
      <sz val="8"/>
      <color theme="3"/>
      <name val="Century Gothic"/>
      <family val="2"/>
    </font>
    <font>
      <sz val="8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sz val="11"/>
      <color theme="2" tint="-0.749992370372631"/>
      <name val="Century Gothic"/>
      <family val="2"/>
    </font>
    <font>
      <b/>
      <sz val="24"/>
      <color rgb="FF00B050"/>
      <name val="Arial"/>
      <family val="2"/>
    </font>
    <font>
      <sz val="9"/>
      <color theme="1" tint="0.34998626667073579"/>
      <name val="Century Gothic"/>
      <family val="2"/>
    </font>
    <font>
      <b/>
      <i/>
      <sz val="9"/>
      <color theme="1" tint="0.34998626667073579"/>
      <name val="Century Gothic"/>
      <family val="2"/>
    </font>
    <font>
      <sz val="8"/>
      <color theme="1" tint="0.249977111117893"/>
      <name val="Century Gothic"/>
      <family val="2"/>
    </font>
    <font>
      <b/>
      <sz val="8"/>
      <color theme="1" tint="0.249977111117893"/>
      <name val="Century Gothic"/>
      <family val="2"/>
    </font>
    <font>
      <i/>
      <sz val="8"/>
      <color theme="1" tint="0.34998626667073579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i/>
      <sz val="9"/>
      <color theme="1" tint="0.34998626667073579"/>
      <name val="Century Gothic"/>
      <family val="2"/>
    </font>
    <font>
      <sz val="11"/>
      <color theme="1" tint="0.249977111117893"/>
      <name val="Century Gothic"/>
      <family val="2"/>
    </font>
    <font>
      <i/>
      <sz val="10"/>
      <name val="Century Gothic"/>
      <family val="2"/>
    </font>
    <font>
      <i/>
      <sz val="16"/>
      <name val="Century Gothic"/>
      <family val="2"/>
    </font>
    <font>
      <i/>
      <sz val="14"/>
      <name val="Century Gothic"/>
      <family val="2"/>
    </font>
    <font>
      <sz val="14"/>
      <name val="Century Gothic"/>
      <family val="2"/>
    </font>
    <font>
      <sz val="11"/>
      <name val="Century Gothic"/>
      <family val="2"/>
    </font>
    <font>
      <b/>
      <sz val="8"/>
      <color theme="1"/>
      <name val="Century Gothic"/>
      <family val="2"/>
    </font>
    <font>
      <sz val="14"/>
      <color theme="0"/>
      <name val="Century Gothic"/>
      <family val="2"/>
    </font>
    <font>
      <b/>
      <sz val="11"/>
      <color theme="1" tint="0.249977111117893"/>
      <name val="Century Gothic"/>
      <family val="2"/>
    </font>
    <font>
      <sz val="8"/>
      <color theme="1" tint="4.9989318521683403E-2"/>
      <name val="Century Gothic"/>
      <family val="2"/>
    </font>
    <font>
      <b/>
      <sz val="11"/>
      <color theme="1" tint="0.34998626667073579"/>
      <name val="Century Gothic"/>
      <family val="2"/>
    </font>
    <font>
      <b/>
      <sz val="11"/>
      <name val="Century Gothic"/>
      <family val="2"/>
    </font>
    <font>
      <b/>
      <sz val="11"/>
      <color theme="2" tint="-0.749992370372631"/>
      <name val="Century Gothic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/>
      <right/>
      <top/>
      <bottom style="thin">
        <color indexed="47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2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7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0" fillId="0" borderId="0"/>
    <xf numFmtId="0" fontId="8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7" fillId="0" borderId="0"/>
    <xf numFmtId="9" fontId="4" fillId="0" borderId="0" applyFont="0" applyFill="0" applyBorder="0" applyAlignment="0" applyProtection="0"/>
    <xf numFmtId="167" fontId="9" fillId="0" borderId="0" applyFont="0" applyFill="0" applyBorder="0" applyAlignment="0" applyProtection="0"/>
    <xf numFmtId="41" fontId="47" fillId="0" borderId="0" applyFont="0" applyFill="0" applyBorder="0" applyAlignment="0" applyProtection="0"/>
  </cellStyleXfs>
  <cellXfs count="173">
    <xf numFmtId="0" fontId="0" fillId="0" borderId="0" xfId="0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0" fillId="0" borderId="1" xfId="0" applyFont="1" applyFill="1" applyBorder="1"/>
    <xf numFmtId="3" fontId="20" fillId="0" borderId="1" xfId="0" applyNumberFormat="1" applyFont="1" applyFill="1" applyBorder="1"/>
    <xf numFmtId="0" fontId="20" fillId="0" borderId="1" xfId="14" applyFont="1" applyFill="1" applyBorder="1"/>
    <xf numFmtId="0" fontId="20" fillId="0" borderId="0" xfId="0" applyFont="1" applyFill="1"/>
    <xf numFmtId="0" fontId="20" fillId="0" borderId="1" xfId="0" applyFont="1" applyBorder="1"/>
    <xf numFmtId="0" fontId="21" fillId="0" borderId="0" xfId="0" applyFont="1" applyFill="1"/>
    <xf numFmtId="0" fontId="12" fillId="0" borderId="0" xfId="0" applyFont="1"/>
    <xf numFmtId="166" fontId="20" fillId="0" borderId="1" xfId="0" applyNumberFormat="1" applyFont="1" applyBorder="1"/>
    <xf numFmtId="2" fontId="21" fillId="0" borderId="0" xfId="0" applyNumberFormat="1" applyFont="1"/>
    <xf numFmtId="0" fontId="22" fillId="0" borderId="0" xfId="0" applyFont="1"/>
    <xf numFmtId="0" fontId="23" fillId="0" borderId="5" xfId="0" applyFont="1" applyFill="1" applyBorder="1" applyAlignment="1">
      <alignment wrapText="1"/>
    </xf>
    <xf numFmtId="0" fontId="22" fillId="0" borderId="5" xfId="0" applyFont="1" applyFill="1" applyBorder="1"/>
    <xf numFmtId="3" fontId="22" fillId="0" borderId="5" xfId="0" applyNumberFormat="1" applyFont="1" applyFill="1" applyBorder="1"/>
    <xf numFmtId="0" fontId="14" fillId="0" borderId="0" xfId="11" applyFont="1"/>
    <xf numFmtId="0" fontId="12" fillId="0" borderId="0" xfId="8" applyFont="1"/>
    <xf numFmtId="0" fontId="24" fillId="0" borderId="0" xfId="16" applyFont="1"/>
    <xf numFmtId="0" fontId="22" fillId="0" borderId="0" xfId="16" applyFont="1"/>
    <xf numFmtId="0" fontId="22" fillId="0" borderId="0" xfId="16" applyFont="1" applyFill="1"/>
    <xf numFmtId="0" fontId="22" fillId="0" borderId="0" xfId="8" applyFont="1" applyBorder="1"/>
    <xf numFmtId="0" fontId="22" fillId="0" borderId="0" xfId="16" applyFont="1" applyAlignment="1">
      <alignment horizontal="left" wrapText="1"/>
    </xf>
    <xf numFmtId="0" fontId="20" fillId="0" borderId="0" xfId="15" applyFont="1" applyBorder="1"/>
    <xf numFmtId="0" fontId="20" fillId="0" borderId="0" xfId="15" applyFont="1" applyFill="1" applyBorder="1"/>
    <xf numFmtId="0" fontId="21" fillId="0" borderId="0" xfId="15" applyFont="1" applyBorder="1"/>
    <xf numFmtId="0" fontId="16" fillId="0" borderId="0" xfId="0" applyFont="1"/>
    <xf numFmtId="0" fontId="25" fillId="0" borderId="0" xfId="1" applyFont="1" applyAlignment="1" applyProtection="1"/>
    <xf numFmtId="0" fontId="14" fillId="0" borderId="0" xfId="13" applyFont="1"/>
    <xf numFmtId="0" fontId="14" fillId="0" borderId="6" xfId="13" applyFont="1" applyBorder="1"/>
    <xf numFmtId="0" fontId="14" fillId="0" borderId="6" xfId="12" applyFont="1" applyBorder="1" applyAlignment="1">
      <alignment wrapText="1"/>
    </xf>
    <xf numFmtId="0" fontId="22" fillId="0" borderId="6" xfId="16" applyFont="1" applyBorder="1"/>
    <xf numFmtId="0" fontId="22" fillId="0" borderId="6" xfId="16" applyFont="1" applyBorder="1" applyAlignment="1">
      <alignment wrapText="1"/>
    </xf>
    <xf numFmtId="0" fontId="22" fillId="0" borderId="6" xfId="16" applyFont="1" applyFill="1" applyBorder="1"/>
    <xf numFmtId="3" fontId="22" fillId="0" borderId="0" xfId="0" applyNumberFormat="1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right"/>
    </xf>
    <xf numFmtId="0" fontId="27" fillId="2" borderId="1" xfId="0" applyFont="1" applyFill="1" applyBorder="1" applyAlignment="1">
      <alignment horizontal="right"/>
    </xf>
    <xf numFmtId="0" fontId="26" fillId="2" borderId="0" xfId="0" applyFont="1" applyFill="1" applyAlignment="1">
      <alignment horizontal="right"/>
    </xf>
    <xf numFmtId="166" fontId="14" fillId="0" borderId="6" xfId="13" applyNumberFormat="1" applyFont="1" applyBorder="1"/>
    <xf numFmtId="0" fontId="20" fillId="0" borderId="1" xfId="0" applyFont="1" applyFill="1" applyBorder="1" applyAlignment="1">
      <alignment wrapText="1"/>
    </xf>
    <xf numFmtId="0" fontId="28" fillId="0" borderId="0" xfId="0" applyFont="1"/>
    <xf numFmtId="0" fontId="28" fillId="0" borderId="7" xfId="0" applyFont="1" applyBorder="1"/>
    <xf numFmtId="3" fontId="28" fillId="0" borderId="1" xfId="0" applyNumberFormat="1" applyFont="1" applyFill="1" applyBorder="1"/>
    <xf numFmtId="3" fontId="20" fillId="0" borderId="0" xfId="0" applyNumberFormat="1" applyFont="1"/>
    <xf numFmtId="3" fontId="28" fillId="0" borderId="0" xfId="0" applyNumberFormat="1" applyFont="1"/>
    <xf numFmtId="166" fontId="14" fillId="0" borderId="9" xfId="13" applyNumberFormat="1" applyFont="1" applyBorder="1"/>
    <xf numFmtId="0" fontId="14" fillId="0" borderId="6" xfId="13" applyFont="1" applyFill="1" applyBorder="1"/>
    <xf numFmtId="166" fontId="14" fillId="0" borderId="6" xfId="13" applyNumberFormat="1" applyFont="1" applyFill="1" applyBorder="1"/>
    <xf numFmtId="166" fontId="14" fillId="0" borderId="9" xfId="13" applyNumberFormat="1" applyFont="1" applyFill="1" applyBorder="1"/>
    <xf numFmtId="0" fontId="28" fillId="0" borderId="11" xfId="0" applyFont="1" applyBorder="1"/>
    <xf numFmtId="171" fontId="21" fillId="0" borderId="0" xfId="3" applyNumberFormat="1" applyFont="1" applyBorder="1"/>
    <xf numFmtId="0" fontId="14" fillId="0" borderId="12" xfId="12" applyFont="1" applyBorder="1" applyAlignment="1">
      <alignment wrapText="1"/>
    </xf>
    <xf numFmtId="0" fontId="29" fillId="0" borderId="0" xfId="0" applyFont="1"/>
    <xf numFmtId="169" fontId="30" fillId="0" borderId="1" xfId="17" applyNumberFormat="1" applyFont="1" applyBorder="1"/>
    <xf numFmtId="3" fontId="22" fillId="0" borderId="6" xfId="16" applyNumberFormat="1" applyFont="1" applyFill="1" applyBorder="1" applyAlignment="1">
      <alignment wrapText="1"/>
    </xf>
    <xf numFmtId="0" fontId="14" fillId="0" borderId="6" xfId="13" applyFont="1" applyBorder="1" applyAlignment="1">
      <alignment wrapText="1"/>
    </xf>
    <xf numFmtId="0" fontId="20" fillId="0" borderId="7" xfId="15" applyFont="1" applyBorder="1"/>
    <xf numFmtId="166" fontId="20" fillId="0" borderId="7" xfId="15" applyNumberFormat="1" applyFont="1" applyBorder="1"/>
    <xf numFmtId="0" fontId="12" fillId="3" borderId="6" xfId="0" applyFont="1" applyFill="1" applyBorder="1"/>
    <xf numFmtId="0" fontId="12" fillId="2" borderId="6" xfId="0" applyFont="1" applyFill="1" applyBorder="1" applyAlignment="1"/>
    <xf numFmtId="0" fontId="31" fillId="4" borderId="6" xfId="0" applyFont="1" applyFill="1" applyBorder="1"/>
    <xf numFmtId="0" fontId="32" fillId="0" borderId="0" xfId="0" applyFont="1" applyFill="1" applyBorder="1" applyAlignment="1">
      <alignment vertical="center" wrapText="1"/>
    </xf>
    <xf numFmtId="3" fontId="21" fillId="0" borderId="0" xfId="0" applyNumberFormat="1" applyFont="1" applyFill="1"/>
    <xf numFmtId="0" fontId="33" fillId="2" borderId="1" xfId="0" applyFont="1" applyFill="1" applyBorder="1" applyAlignment="1">
      <alignment horizontal="center"/>
    </xf>
    <xf numFmtId="0" fontId="20" fillId="0" borderId="7" xfId="0" applyFont="1" applyBorder="1"/>
    <xf numFmtId="0" fontId="20" fillId="0" borderId="7" xfId="0" applyFont="1" applyBorder="1" applyAlignment="1">
      <alignment wrapText="1"/>
    </xf>
    <xf numFmtId="0" fontId="28" fillId="0" borderId="0" xfId="0" applyFont="1" applyBorder="1" applyAlignment="1">
      <alignment wrapText="1"/>
    </xf>
    <xf numFmtId="0" fontId="20" fillId="0" borderId="6" xfId="0" applyFont="1" applyBorder="1"/>
    <xf numFmtId="0" fontId="16" fillId="0" borderId="0" xfId="0" applyFont="1" applyFill="1"/>
    <xf numFmtId="0" fontId="15" fillId="0" borderId="0" xfId="0" applyFont="1" applyAlignment="1">
      <alignment horizontal="left"/>
    </xf>
    <xf numFmtId="0" fontId="3" fillId="2" borderId="6" xfId="0" applyFont="1" applyFill="1" applyBorder="1"/>
    <xf numFmtId="3" fontId="20" fillId="0" borderId="1" xfId="0" applyNumberFormat="1" applyFont="1" applyFill="1" applyBorder="1" applyAlignment="1">
      <alignment horizontal="center"/>
    </xf>
    <xf numFmtId="0" fontId="3" fillId="4" borderId="6" xfId="0" applyFont="1" applyFill="1" applyBorder="1"/>
    <xf numFmtId="3" fontId="12" fillId="2" borderId="6" xfId="0" applyNumberFormat="1" applyFont="1" applyFill="1" applyBorder="1" applyAlignment="1">
      <alignment horizontal="center"/>
    </xf>
    <xf numFmtId="0" fontId="35" fillId="0" borderId="0" xfId="0" applyFont="1"/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20" fillId="2" borderId="6" xfId="0" applyFont="1" applyFill="1" applyBorder="1"/>
    <xf numFmtId="3" fontId="21" fillId="0" borderId="0" xfId="0" applyNumberFormat="1" applyFont="1"/>
    <xf numFmtId="3" fontId="20" fillId="0" borderId="1" xfId="0" applyNumberFormat="1" applyFont="1" applyBorder="1" applyAlignment="1">
      <alignment horizontal="center"/>
    </xf>
    <xf numFmtId="3" fontId="28" fillId="0" borderId="1" xfId="0" applyNumberFormat="1" applyFont="1" applyFill="1" applyBorder="1" applyAlignment="1">
      <alignment horizontal="center"/>
    </xf>
    <xf numFmtId="0" fontId="28" fillId="2" borderId="7" xfId="0" applyFont="1" applyFill="1" applyBorder="1" applyAlignment="1">
      <alignment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 wrapText="1"/>
    </xf>
    <xf numFmtId="3" fontId="12" fillId="0" borderId="6" xfId="0" quotePrefix="1" applyNumberFormat="1" applyFont="1" applyBorder="1" applyAlignment="1">
      <alignment horizontal="center"/>
    </xf>
    <xf numFmtId="0" fontId="3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7" xfId="0" applyFont="1" applyFill="1" applyBorder="1"/>
    <xf numFmtId="0" fontId="22" fillId="0" borderId="0" xfId="16" applyFont="1" applyAlignment="1">
      <alignment horizontal="left" wrapText="1"/>
    </xf>
    <xf numFmtId="0" fontId="12" fillId="0" borderId="6" xfId="0" quotePrefix="1" applyFont="1" applyBorder="1" applyAlignment="1">
      <alignment horizontal="center"/>
    </xf>
    <xf numFmtId="0" fontId="22" fillId="0" borderId="7" xfId="16" applyFont="1" applyBorder="1"/>
    <xf numFmtId="3" fontId="22" fillId="0" borderId="7" xfId="16" applyNumberFormat="1" applyFont="1" applyFill="1" applyBorder="1" applyAlignment="1">
      <alignment wrapText="1"/>
    </xf>
    <xf numFmtId="166" fontId="22" fillId="0" borderId="7" xfId="16" applyNumberFormat="1" applyFont="1" applyBorder="1"/>
    <xf numFmtId="0" fontId="22" fillId="0" borderId="7" xfId="16" applyFont="1" applyFill="1" applyBorder="1"/>
    <xf numFmtId="0" fontId="22" fillId="0" borderId="7" xfId="16" applyFont="1" applyBorder="1" applyAlignment="1">
      <alignment wrapText="1"/>
    </xf>
    <xf numFmtId="0" fontId="12" fillId="0" borderId="0" xfId="0" applyFont="1" applyFill="1"/>
    <xf numFmtId="166" fontId="20" fillId="0" borderId="6" xfId="0" applyNumberFormat="1" applyFont="1" applyFill="1" applyBorder="1"/>
    <xf numFmtId="0" fontId="20" fillId="2" borderId="6" xfId="0" applyFont="1" applyFill="1" applyBorder="1" applyAlignment="1">
      <alignment horizontal="right"/>
    </xf>
    <xf numFmtId="3" fontId="20" fillId="0" borderId="6" xfId="0" applyNumberFormat="1" applyFont="1" applyBorder="1" applyAlignment="1">
      <alignment horizontal="right"/>
    </xf>
    <xf numFmtId="0" fontId="40" fillId="2" borderId="0" xfId="0" applyFont="1" applyFill="1"/>
    <xf numFmtId="0" fontId="12" fillId="2" borderId="0" xfId="0" applyFont="1" applyFill="1"/>
    <xf numFmtId="0" fontId="12" fillId="2" borderId="18" xfId="0" applyFont="1" applyFill="1" applyBorder="1" applyAlignment="1">
      <alignment horizontal="center"/>
    </xf>
    <xf numFmtId="0" fontId="12" fillId="0" borderId="18" xfId="0" applyFont="1" applyBorder="1"/>
    <xf numFmtId="0" fontId="12" fillId="0" borderId="7" xfId="0" applyFont="1" applyBorder="1" applyAlignment="1">
      <alignment horizontal="center" wrapText="1"/>
    </xf>
    <xf numFmtId="3" fontId="12" fillId="2" borderId="8" xfId="0" applyNumberFormat="1" applyFont="1" applyFill="1" applyBorder="1" applyAlignment="1">
      <alignment horizontal="center"/>
    </xf>
    <xf numFmtId="0" fontId="12" fillId="0" borderId="6" xfId="0" applyFont="1" applyBorder="1" applyAlignment="1">
      <alignment vertical="center"/>
    </xf>
    <xf numFmtId="0" fontId="12" fillId="2" borderId="0" xfId="0" applyFont="1" applyFill="1" applyAlignment="1">
      <alignment horizontal="center"/>
    </xf>
    <xf numFmtId="3" fontId="12" fillId="0" borderId="6" xfId="0" applyNumberFormat="1" applyFont="1" applyBorder="1"/>
    <xf numFmtId="0" fontId="12" fillId="2" borderId="7" xfId="0" applyFont="1" applyFill="1" applyBorder="1" applyAlignment="1">
      <alignment horizontal="center"/>
    </xf>
    <xf numFmtId="0" fontId="12" fillId="0" borderId="7" xfId="0" applyFont="1" applyBorder="1"/>
    <xf numFmtId="3" fontId="12" fillId="0" borderId="7" xfId="0" applyNumberFormat="1" applyFont="1" applyBorder="1" applyAlignment="1">
      <alignment horizontal="center"/>
    </xf>
    <xf numFmtId="0" fontId="24" fillId="0" borderId="0" xfId="16" applyFont="1" applyAlignment="1">
      <alignment vertical="center"/>
    </xf>
    <xf numFmtId="3" fontId="12" fillId="2" borderId="7" xfId="0" applyNumberFormat="1" applyFont="1" applyFill="1" applyBorder="1" applyAlignment="1">
      <alignment horizontal="center"/>
    </xf>
    <xf numFmtId="0" fontId="43" fillId="0" borderId="1" xfId="0" applyFont="1" applyBorder="1"/>
    <xf numFmtId="0" fontId="43" fillId="0" borderId="1" xfId="0" applyFont="1" applyBorder="1" applyAlignment="1">
      <alignment horizontal="center" wrapText="1"/>
    </xf>
    <xf numFmtId="0" fontId="43" fillId="0" borderId="0" xfId="0" applyFont="1"/>
    <xf numFmtId="3" fontId="43" fillId="0" borderId="6" xfId="15" applyNumberFormat="1" applyFont="1" applyBorder="1" applyAlignment="1">
      <alignment horizontal="center"/>
    </xf>
    <xf numFmtId="166" fontId="43" fillId="0" borderId="6" xfId="15" applyNumberFormat="1" applyFont="1" applyFill="1" applyBorder="1" applyAlignment="1">
      <alignment horizontal="center"/>
    </xf>
    <xf numFmtId="166" fontId="43" fillId="0" borderId="6" xfId="15" applyNumberFormat="1" applyFont="1" applyBorder="1" applyAlignment="1">
      <alignment horizontal="center"/>
    </xf>
    <xf numFmtId="0" fontId="39" fillId="0" borderId="0" xfId="0" applyFont="1"/>
    <xf numFmtId="0" fontId="20" fillId="0" borderId="6" xfId="15" applyFont="1" applyBorder="1"/>
    <xf numFmtId="172" fontId="20" fillId="0" borderId="6" xfId="19" applyNumberFormat="1" applyFont="1" applyFill="1" applyBorder="1" applyAlignment="1">
      <alignment horizontal="right"/>
    </xf>
    <xf numFmtId="0" fontId="20" fillId="0" borderId="6" xfId="15" applyFont="1" applyFill="1" applyBorder="1"/>
    <xf numFmtId="0" fontId="20" fillId="0" borderId="6" xfId="15" applyFont="1" applyFill="1" applyBorder="1" applyAlignment="1">
      <alignment wrapText="1"/>
    </xf>
    <xf numFmtId="0" fontId="20" fillId="0" borderId="6" xfId="15" applyFont="1" applyBorder="1" applyAlignment="1">
      <alignment wrapText="1"/>
    </xf>
    <xf numFmtId="0" fontId="41" fillId="5" borderId="0" xfId="0" applyFont="1" applyFill="1" applyAlignment="1">
      <alignment horizontal="left" wrapText="1"/>
    </xf>
    <xf numFmtId="0" fontId="41" fillId="6" borderId="0" xfId="0" applyFont="1" applyFill="1" applyAlignment="1">
      <alignment horizontal="left" wrapText="1"/>
    </xf>
    <xf numFmtId="0" fontId="15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41" fillId="2" borderId="0" xfId="0" applyFont="1" applyFill="1" applyAlignment="1">
      <alignment horizontal="left" wrapText="1"/>
    </xf>
    <xf numFmtId="0" fontId="41" fillId="7" borderId="0" xfId="0" applyFont="1" applyFill="1" applyAlignment="1">
      <alignment horizontal="left" wrapText="1"/>
    </xf>
    <xf numFmtId="0" fontId="19" fillId="0" borderId="4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33" fillId="2" borderId="2" xfId="0" applyFont="1" applyFill="1" applyBorder="1" applyAlignment="1">
      <alignment horizontal="center" wrapText="1"/>
    </xf>
    <xf numFmtId="0" fontId="33" fillId="2" borderId="3" xfId="0" applyFont="1" applyFill="1" applyBorder="1" applyAlignment="1">
      <alignment horizontal="center" wrapText="1"/>
    </xf>
    <xf numFmtId="0" fontId="24" fillId="0" borderId="0" xfId="0" applyFont="1" applyAlignment="1">
      <alignment horizontal="left" vertical="center" wrapText="1"/>
    </xf>
    <xf numFmtId="0" fontId="13" fillId="0" borderId="0" xfId="11" applyFont="1" applyAlignment="1">
      <alignment horizontal="left" vertical="center" wrapText="1"/>
    </xf>
    <xf numFmtId="0" fontId="14" fillId="0" borderId="8" xfId="13" applyFont="1" applyBorder="1" applyAlignment="1">
      <alignment horizontal="center" wrapText="1"/>
    </xf>
    <xf numFmtId="0" fontId="14" fillId="0" borderId="16" xfId="13" applyFont="1" applyBorder="1" applyAlignment="1">
      <alignment horizontal="center" wrapText="1"/>
    </xf>
    <xf numFmtId="0" fontId="14" fillId="0" borderId="13" xfId="13" applyFont="1" applyBorder="1" applyAlignment="1">
      <alignment horizontal="center" wrapText="1"/>
    </xf>
    <xf numFmtId="0" fontId="28" fillId="0" borderId="14" xfId="0" applyFont="1" applyBorder="1" applyAlignment="1">
      <alignment horizontal="left" wrapText="1"/>
    </xf>
    <xf numFmtId="0" fontId="34" fillId="0" borderId="15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2" borderId="23" xfId="0" applyFont="1" applyFill="1" applyBorder="1" applyAlignment="1">
      <alignment horizontal="left"/>
    </xf>
    <xf numFmtId="0" fontId="12" fillId="2" borderId="24" xfId="0" applyFont="1" applyFill="1" applyBorder="1" applyAlignment="1">
      <alignment horizontal="left"/>
    </xf>
    <xf numFmtId="0" fontId="12" fillId="0" borderId="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9" fillId="0" borderId="0" xfId="15" applyFont="1" applyBorder="1" applyAlignment="1">
      <alignment horizontal="left" wrapText="1"/>
    </xf>
    <xf numFmtId="0" fontId="1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</cellXfs>
  <cellStyles count="20">
    <cellStyle name="Collegamento ipertestuale" xfId="1" builtinId="8"/>
    <cellStyle name="Euro" xfId="2"/>
    <cellStyle name="Migliaia" xfId="3" builtinId="3"/>
    <cellStyle name="Migliaia (0)_6_appendice" xfId="4"/>
    <cellStyle name="Migliaia [0]" xfId="19" builtinId="6"/>
    <cellStyle name="Migliaia [0] 2" xfId="5"/>
    <cellStyle name="Migliaia [0] 3" xfId="6"/>
    <cellStyle name="Normal_C4" xfId="7"/>
    <cellStyle name="Normale" xfId="0" builtinId="0"/>
    <cellStyle name="Normale 2" xfId="8"/>
    <cellStyle name="Normale 2 2" xfId="9"/>
    <cellStyle name="Normale 3" xfId="10"/>
    <cellStyle name="Normale 4" xfId="11"/>
    <cellStyle name="Normale 4 2" xfId="12"/>
    <cellStyle name="Normale 9" xfId="13"/>
    <cellStyle name="Normale_dati-nazion" xfId="14"/>
    <cellStyle name="Normale_ElabSeraDiurneConIndirizzi" xfId="15"/>
    <cellStyle name="Normale_iscritti per cap 1" xfId="16"/>
    <cellStyle name="Percentuale" xfId="17" builtinId="5"/>
    <cellStyle name="Valuta (0)_6_appendice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83320258445586"/>
          <c:y val="6.4057189947796273E-2"/>
          <c:w val="0.84507166790538335"/>
          <c:h val="0.67646241588222522"/>
        </c:manualLayout>
      </c:layout>
      <c:lineChart>
        <c:grouping val="standard"/>
        <c:varyColors val="0"/>
        <c:ser>
          <c:idx val="0"/>
          <c:order val="0"/>
          <c:tx>
            <c:strRef>
              <c:f>fig_e1!$B$30</c:f>
              <c:strCache>
                <c:ptCount val="1"/>
                <c:pt idx="0">
                  <c:v>iscritti totali (cittadinanza italiana e cittadinanza straniera)</c:v>
                </c:pt>
              </c:strCache>
            </c:strRef>
          </c:tx>
          <c:spPr>
            <a:ln w="25400">
              <a:solidFill>
                <a:srgbClr val="C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fig_e1!$A$31:$A$52</c:f>
              <c:strCache>
                <c:ptCount val="22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</c:strCache>
            </c:strRef>
          </c:cat>
          <c:val>
            <c:numRef>
              <c:f>fig_e1!$B$31:$B$52</c:f>
              <c:numCache>
                <c:formatCode>#,##0</c:formatCode>
                <c:ptCount val="22"/>
                <c:pt idx="0">
                  <c:v>154413</c:v>
                </c:pt>
                <c:pt idx="1">
                  <c:v>155040</c:v>
                </c:pt>
                <c:pt idx="2">
                  <c:v>154484</c:v>
                </c:pt>
                <c:pt idx="3">
                  <c:v>155707</c:v>
                </c:pt>
                <c:pt idx="4">
                  <c:v>157225</c:v>
                </c:pt>
                <c:pt idx="5">
                  <c:v>157996</c:v>
                </c:pt>
                <c:pt idx="6">
                  <c:v>161264</c:v>
                </c:pt>
                <c:pt idx="7">
                  <c:v>163890</c:v>
                </c:pt>
                <c:pt idx="8">
                  <c:v>164047</c:v>
                </c:pt>
                <c:pt idx="9">
                  <c:v>163092</c:v>
                </c:pt>
                <c:pt idx="10">
                  <c:v>163172</c:v>
                </c:pt>
                <c:pt idx="11">
                  <c:v>163712</c:v>
                </c:pt>
                <c:pt idx="12">
                  <c:v>165361</c:v>
                </c:pt>
                <c:pt idx="13">
                  <c:v>167084</c:v>
                </c:pt>
                <c:pt idx="14">
                  <c:v>168982</c:v>
                </c:pt>
                <c:pt idx="15">
                  <c:v>171491</c:v>
                </c:pt>
                <c:pt idx="16">
                  <c:v>172551</c:v>
                </c:pt>
                <c:pt idx="17">
                  <c:v>174119</c:v>
                </c:pt>
                <c:pt idx="18">
                  <c:v>174599</c:v>
                </c:pt>
                <c:pt idx="19">
                  <c:v>175223</c:v>
                </c:pt>
                <c:pt idx="20">
                  <c:v>175187</c:v>
                </c:pt>
                <c:pt idx="21">
                  <c:v>178753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D-43A2-8F07-BC0EF0F5C1FE}"/>
            </c:ext>
          </c:extLst>
        </c:ser>
        <c:ser>
          <c:idx val="1"/>
          <c:order val="1"/>
          <c:tx>
            <c:strRef>
              <c:f>fig_e1!$C$30</c:f>
              <c:strCache>
                <c:ptCount val="1"/>
                <c:pt idx="0">
                  <c:v>iscritti con cittadinanza italiana</c:v>
                </c:pt>
              </c:strCache>
            </c:strRef>
          </c:tx>
          <c:spPr>
            <a:ln w="25400">
              <a:solidFill>
                <a:srgbClr val="FFC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8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fig_e1!$A$31:$A$52</c:f>
              <c:strCache>
                <c:ptCount val="22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</c:strCache>
            </c:strRef>
          </c:cat>
          <c:val>
            <c:numRef>
              <c:f>fig_e1!$C$31:$C$52</c:f>
              <c:numCache>
                <c:formatCode>#,##0</c:formatCode>
                <c:ptCount val="22"/>
                <c:pt idx="0">
                  <c:v>153105</c:v>
                </c:pt>
                <c:pt idx="1">
                  <c:v>153136</c:v>
                </c:pt>
                <c:pt idx="2">
                  <c:v>151897</c:v>
                </c:pt>
                <c:pt idx="3">
                  <c:v>152137</c:v>
                </c:pt>
                <c:pt idx="4">
                  <c:v>152205</c:v>
                </c:pt>
                <c:pt idx="5">
                  <c:v>151859</c:v>
                </c:pt>
                <c:pt idx="6">
                  <c:v>153364</c:v>
                </c:pt>
                <c:pt idx="7">
                  <c:v>154604</c:v>
                </c:pt>
                <c:pt idx="8">
                  <c:v>153136</c:v>
                </c:pt>
                <c:pt idx="9">
                  <c:v>151112</c:v>
                </c:pt>
                <c:pt idx="10">
                  <c:v>150043</c:v>
                </c:pt>
                <c:pt idx="11">
                  <c:v>149588</c:v>
                </c:pt>
                <c:pt idx="12">
                  <c:v>150324</c:v>
                </c:pt>
                <c:pt idx="13">
                  <c:v>151583</c:v>
                </c:pt>
                <c:pt idx="14">
                  <c:v>152769</c:v>
                </c:pt>
                <c:pt idx="15">
                  <c:v>155555</c:v>
                </c:pt>
                <c:pt idx="16">
                  <c:v>156501</c:v>
                </c:pt>
                <c:pt idx="17">
                  <c:v>158068</c:v>
                </c:pt>
                <c:pt idx="18">
                  <c:v>158451</c:v>
                </c:pt>
                <c:pt idx="19">
                  <c:v>159062</c:v>
                </c:pt>
                <c:pt idx="20">
                  <c:v>158842</c:v>
                </c:pt>
                <c:pt idx="21">
                  <c:v>161133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D-43A2-8F07-BC0EF0F5C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98176"/>
        <c:axId val="201358080"/>
      </c:lineChart>
      <c:catAx>
        <c:axId val="2020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35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3580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098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8567560384065918E-2"/>
          <c:y val="0.87894136406226886"/>
          <c:w val="0.83336041064487199"/>
          <c:h val="9.812404451531242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fig_e10!$B$21</c:f>
              <c:strCache>
                <c:ptCount val="1"/>
                <c:pt idx="0">
                  <c:v>Iscritti serali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fig_e10!$A$22:$A$34</c:f>
              <c:strCache>
                <c:ptCount val="13"/>
                <c:pt idx="0">
                  <c:v>2008/09</c:v>
                </c:pt>
                <c:pt idx="1">
                  <c:v>2009/10</c:v>
                </c:pt>
                <c:pt idx="2">
                  <c:v>2010/11</c:v>
                </c:pt>
                <c:pt idx="3">
                  <c:v>2011/12</c:v>
                </c:pt>
                <c:pt idx="4">
                  <c:v>2012/13</c:v>
                </c:pt>
                <c:pt idx="5">
                  <c:v>2013/14</c:v>
                </c:pt>
                <c:pt idx="6">
                  <c:v>2014/15</c:v>
                </c:pt>
                <c:pt idx="7">
                  <c:v>2015/16</c:v>
                </c:pt>
                <c:pt idx="8">
                  <c:v>2016/17</c:v>
                </c:pt>
                <c:pt idx="9">
                  <c:v>2017/18</c:v>
                </c:pt>
                <c:pt idx="10">
                  <c:v>2018/19</c:v>
                </c:pt>
                <c:pt idx="11">
                  <c:v>2019/20</c:v>
                </c:pt>
                <c:pt idx="12">
                  <c:v>2020/21</c:v>
                </c:pt>
              </c:strCache>
            </c:strRef>
          </c:cat>
          <c:val>
            <c:numRef>
              <c:f>fig_e10!$B$22:$B$34</c:f>
              <c:numCache>
                <c:formatCode>#,##0_ ;\-#,##0\ </c:formatCode>
                <c:ptCount val="13"/>
                <c:pt idx="0">
                  <c:v>4999</c:v>
                </c:pt>
                <c:pt idx="1">
                  <c:v>4675</c:v>
                </c:pt>
                <c:pt idx="2">
                  <c:v>4245</c:v>
                </c:pt>
                <c:pt idx="3">
                  <c:v>3996</c:v>
                </c:pt>
                <c:pt idx="4">
                  <c:v>3693</c:v>
                </c:pt>
                <c:pt idx="5">
                  <c:v>3774</c:v>
                </c:pt>
                <c:pt idx="6">
                  <c:v>4006</c:v>
                </c:pt>
                <c:pt idx="7">
                  <c:v>4346</c:v>
                </c:pt>
                <c:pt idx="8">
                  <c:v>5495</c:v>
                </c:pt>
                <c:pt idx="9">
                  <c:v>5888</c:v>
                </c:pt>
                <c:pt idx="10">
                  <c:v>5821</c:v>
                </c:pt>
                <c:pt idx="11">
                  <c:v>5803</c:v>
                </c:pt>
                <c:pt idx="12">
                  <c:v>5345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7-4C4C-AD1A-9FA1CDFAB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02772480"/>
        <c:axId val="203359360"/>
      </c:barChart>
      <c:catAx>
        <c:axId val="20277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</a:ln>
        </c:spPr>
        <c:crossAx val="203359360"/>
        <c:crosses val="autoZero"/>
        <c:auto val="1"/>
        <c:lblAlgn val="ctr"/>
        <c:lblOffset val="100"/>
        <c:noMultiLvlLbl val="0"/>
      </c:catAx>
      <c:valAx>
        <c:axId val="203359360"/>
        <c:scaling>
          <c:orientation val="minMax"/>
        </c:scaling>
        <c:delete val="0"/>
        <c:axPos val="l"/>
        <c:numFmt formatCode="#,##0_ ;\-#,##0\ " sourceLinked="1"/>
        <c:majorTickMark val="out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</a:ln>
        </c:spPr>
        <c:crossAx val="202772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chemeClr val="tx1">
              <a:lumMod val="65000"/>
              <a:lumOff val="35000"/>
            </a:schemeClr>
          </a:solidFill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21012590817449E-2"/>
          <c:y val="6.3451704298552083E-2"/>
          <c:w val="0.86477625264549396"/>
          <c:h val="0.537305984900035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fig_e2!$C$24</c:f>
              <c:strCache>
                <c:ptCount val="1"/>
                <c:pt idx="0">
                  <c:v>Secondaria di I grado</c:v>
                </c:pt>
              </c:strCache>
            </c:strRef>
          </c:tx>
          <c:spPr>
            <a:solidFill>
              <a:srgbClr val="C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4154310339326468E-17"/>
                  <c:y val="-3.550295857988158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C32-447E-9914-33C5DBBFBD35}"/>
                </c:ext>
              </c:extLst>
            </c:dLbl>
            <c:dLbl>
              <c:idx val="1"/>
              <c:layout>
                <c:manualLayout>
                  <c:x val="-4.8308620678652937E-17"/>
                  <c:y val="-3.550295857988165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C32-447E-9914-33C5DBBFBD35}"/>
                </c:ext>
              </c:extLst>
            </c:dLbl>
            <c:dLbl>
              <c:idx val="2"/>
              <c:layout>
                <c:manualLayout>
                  <c:x val="-4.8308620678652937E-17"/>
                  <c:y val="-2.36686390532545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C32-447E-9914-33C5DBBFBD35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85C-41AD-8BF3-B913BA736FEA}"/>
                </c:ext>
              </c:extLst>
            </c:dLbl>
            <c:dLbl>
              <c:idx val="4"/>
              <c:layout>
                <c:manualLayout>
                  <c:x val="0"/>
                  <c:y val="-2.366863905325451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C32-447E-9914-33C5DBBFBD35}"/>
                </c:ext>
              </c:extLst>
            </c:dLbl>
            <c:dLbl>
              <c:idx val="5"/>
              <c:layout>
                <c:manualLayout>
                  <c:x val="-2.6352535972529127E-3"/>
                  <c:y val="-3.5502958579881658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C32-447E-9914-33C5DBBFBD35}"/>
                </c:ext>
              </c:extLst>
            </c:dLbl>
            <c:dLbl>
              <c:idx val="6"/>
              <c:layout>
                <c:manualLayout>
                  <c:x val="-2.635046113306983E-3"/>
                  <c:y val="0.16173570019723851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C32-447E-9914-33C5DBBFBD35}"/>
                </c:ext>
              </c:extLst>
            </c:dLbl>
            <c:dLbl>
              <c:idx val="7"/>
              <c:layout>
                <c:manualLayout>
                  <c:x val="-2.635046113306983E-3"/>
                  <c:y val="0.16568047337278091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C32-447E-9914-33C5DBBFBD3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fig_e2!$A$25:$B$32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14 anni</c:v>
                  </c:pt>
                  <c:pt idx="4">
                    <c:v>15 anni</c:v>
                  </c:pt>
                  <c:pt idx="5">
                    <c:v>16 anni</c:v>
                  </c:pt>
                  <c:pt idx="6">
                    <c:v>17 anni</c:v>
                  </c:pt>
                  <c:pt idx="7">
                    <c:v>18 anni</c:v>
                  </c:pt>
                </c:lvl>
                <c:lvl>
                  <c:pt idx="0">
                    <c:v>Tasso di scolarizzazione 
per genere</c:v>
                  </c:pt>
                  <c:pt idx="3">
                    <c:v>Tasso di scolarizzazione per singolo anno di età</c:v>
                  </c:pt>
                </c:lvl>
              </c:multiLvlStrCache>
            </c:multiLvlStrRef>
          </c:cat>
          <c:val>
            <c:numRef>
              <c:f>fig_e2!$C$25:$C$32</c:f>
              <c:numCache>
                <c:formatCode>0.0</c:formatCode>
                <c:ptCount val="8"/>
                <c:pt idx="0">
                  <c:v>2.529072131414166</c:v>
                </c:pt>
                <c:pt idx="1">
                  <c:v>1.5184944841012329</c:v>
                </c:pt>
                <c:pt idx="2">
                  <c:v>2.0394474837032845</c:v>
                </c:pt>
                <c:pt idx="3">
                  <c:v>8.2378614293507919</c:v>
                </c:pt>
                <c:pt idx="4">
                  <c:v>1.521160569848145</c:v>
                </c:pt>
                <c:pt idx="5">
                  <c:v>0.36153100521338188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32-447E-9914-33C5DBBFBD35}"/>
            </c:ext>
          </c:extLst>
        </c:ser>
        <c:ser>
          <c:idx val="1"/>
          <c:order val="1"/>
          <c:tx>
            <c:strRef>
              <c:f>fig_e2!$D$24</c:f>
              <c:strCache>
                <c:ptCount val="1"/>
                <c:pt idx="0">
                  <c:v>Secondaria di II grado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fig_e2!$A$25:$B$32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14 anni</c:v>
                  </c:pt>
                  <c:pt idx="4">
                    <c:v>15 anni</c:v>
                  </c:pt>
                  <c:pt idx="5">
                    <c:v>16 anni</c:v>
                  </c:pt>
                  <c:pt idx="6">
                    <c:v>17 anni</c:v>
                  </c:pt>
                  <c:pt idx="7">
                    <c:v>18 anni</c:v>
                  </c:pt>
                </c:lvl>
                <c:lvl>
                  <c:pt idx="0">
                    <c:v>Tasso di scolarizzazione 
per genere</c:v>
                  </c:pt>
                  <c:pt idx="3">
                    <c:v>Tasso di scolarizzazione per singolo anno di età</c:v>
                  </c:pt>
                </c:lvl>
              </c:multiLvlStrCache>
            </c:multiLvlStrRef>
          </c:cat>
          <c:val>
            <c:numRef>
              <c:f>fig_e2!$D$25:$D$32</c:f>
              <c:numCache>
                <c:formatCode>0.0</c:formatCode>
                <c:ptCount val="8"/>
                <c:pt idx="0">
                  <c:v>83.790761974465326</c:v>
                </c:pt>
                <c:pt idx="1">
                  <c:v>88.323599394332689</c:v>
                </c:pt>
                <c:pt idx="2">
                  <c:v>85.986920706784886</c:v>
                </c:pt>
                <c:pt idx="3">
                  <c:v>85.457096095393965</c:v>
                </c:pt>
                <c:pt idx="4">
                  <c:v>89.604967906903937</c:v>
                </c:pt>
                <c:pt idx="5">
                  <c:v>87.928008173744459</c:v>
                </c:pt>
                <c:pt idx="6">
                  <c:v>86.071241487689889</c:v>
                </c:pt>
                <c:pt idx="7">
                  <c:v>80.794350342483938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C32-447E-9914-33C5DBBFBD35}"/>
            </c:ext>
          </c:extLst>
        </c:ser>
        <c:ser>
          <c:idx val="2"/>
          <c:order val="2"/>
          <c:tx>
            <c:strRef>
              <c:f>fig_e2!$E$24</c:f>
              <c:strCache>
                <c:ptCount val="1"/>
                <c:pt idx="0">
                  <c:v>percorsi IeFP presso agenzie formative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7"/>
              <c:layout>
                <c:manualLayout>
                  <c:x val="0"/>
                  <c:y val="2.36686390532544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C32-447E-9914-33C5DBBFBD3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fig_e2!$A$25:$B$32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14 anni</c:v>
                  </c:pt>
                  <c:pt idx="4">
                    <c:v>15 anni</c:v>
                  </c:pt>
                  <c:pt idx="5">
                    <c:v>16 anni</c:v>
                  </c:pt>
                  <c:pt idx="6">
                    <c:v>17 anni</c:v>
                  </c:pt>
                  <c:pt idx="7">
                    <c:v>18 anni</c:v>
                  </c:pt>
                </c:lvl>
                <c:lvl>
                  <c:pt idx="0">
                    <c:v>Tasso di scolarizzazione 
per genere</c:v>
                  </c:pt>
                  <c:pt idx="3">
                    <c:v>Tasso di scolarizzazione per singolo anno di età</c:v>
                  </c:pt>
                </c:lvl>
              </c:multiLvlStrCache>
            </c:multiLvlStrRef>
          </c:cat>
          <c:val>
            <c:numRef>
              <c:f>fig_e2!$E$25:$E$32</c:f>
              <c:numCache>
                <c:formatCode>0.0</c:formatCode>
                <c:ptCount val="8"/>
                <c:pt idx="0">
                  <c:v>9.0072781979344558</c:v>
                </c:pt>
                <c:pt idx="1">
                  <c:v>6.0588362535150333</c:v>
                </c:pt>
                <c:pt idx="2">
                  <c:v>7.5787587247689112</c:v>
                </c:pt>
                <c:pt idx="3">
                  <c:v>6.2790637258722359</c:v>
                </c:pt>
                <c:pt idx="4">
                  <c:v>8.9312738089025725</c:v>
                </c:pt>
                <c:pt idx="5">
                  <c:v>10.206701422545912</c:v>
                </c:pt>
                <c:pt idx="6">
                  <c:v>8.0644316396018869</c:v>
                </c:pt>
                <c:pt idx="7">
                  <c:v>4.3752986778527054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C32-447E-9914-33C5DBBFB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201447424"/>
        <c:axId val="201950336"/>
      </c:barChart>
      <c:catAx>
        <c:axId val="20144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950336"/>
        <c:crosses val="autoZero"/>
        <c:auto val="1"/>
        <c:lblAlgn val="ctr"/>
        <c:lblOffset val="100"/>
        <c:noMultiLvlLbl val="0"/>
      </c:catAx>
      <c:valAx>
        <c:axId val="201950336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447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1866574930560866E-2"/>
          <c:y val="0.87925520179542771"/>
          <c:w val="0.97953520373060166"/>
          <c:h val="7.0050591502149206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fig_e3!$B$24</c:f>
              <c:strCache>
                <c:ptCount val="1"/>
                <c:pt idx="0">
                  <c:v>11/12</c:v>
                </c:pt>
              </c:strCache>
            </c:strRef>
          </c:tx>
          <c:spPr>
            <a:solidFill>
              <a:srgbClr val="28405E"/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fig_e3!$B$25:$B$27</c:f>
              <c:numCache>
                <c:formatCode>#,##0</c:formatCode>
                <c:ptCount val="3"/>
                <c:pt idx="0">
                  <c:v>32077</c:v>
                </c:pt>
                <c:pt idx="1">
                  <c:v>52550</c:v>
                </c:pt>
                <c:pt idx="2">
                  <c:v>76688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4-468E-80E3-EB87CF36E100}"/>
            </c:ext>
          </c:extLst>
        </c:ser>
        <c:ser>
          <c:idx val="0"/>
          <c:order val="1"/>
          <c:tx>
            <c:strRef>
              <c:f>fig_e3!$C$24</c:f>
              <c:strCache>
                <c:ptCount val="1"/>
                <c:pt idx="0">
                  <c:v>12/13</c:v>
                </c:pt>
              </c:strCache>
            </c:strRef>
          </c:tx>
          <c:spPr>
            <a:solidFill>
              <a:schemeClr val="accent1">
                <a:shade val="42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fig_e3!$C$25:$C$27</c:f>
              <c:numCache>
                <c:formatCode>#,##0</c:formatCode>
                <c:ptCount val="3"/>
                <c:pt idx="0">
                  <c:v>32072</c:v>
                </c:pt>
                <c:pt idx="1">
                  <c:v>53173</c:v>
                </c:pt>
                <c:pt idx="2">
                  <c:v>78064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94-468E-80E3-EB87CF36E100}"/>
            </c:ext>
          </c:extLst>
        </c:ser>
        <c:ser>
          <c:idx val="1"/>
          <c:order val="2"/>
          <c:tx>
            <c:strRef>
              <c:f>fig_e3!$D$24</c:f>
              <c:strCache>
                <c:ptCount val="1"/>
                <c:pt idx="0">
                  <c:v>13/14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fig_e3!$D$25:$D$27</c:f>
              <c:numCache>
                <c:formatCode>#,##0</c:formatCode>
                <c:ptCount val="3"/>
                <c:pt idx="0">
                  <c:v>32940</c:v>
                </c:pt>
                <c:pt idx="1">
                  <c:v>53716</c:v>
                </c:pt>
                <c:pt idx="2">
                  <c:v>78552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94-468E-80E3-EB87CF36E100}"/>
            </c:ext>
          </c:extLst>
        </c:ser>
        <c:ser>
          <c:idx val="3"/>
          <c:order val="3"/>
          <c:tx>
            <c:strRef>
              <c:f>fig_e3!$E$24</c:f>
              <c:strCache>
                <c:ptCount val="1"/>
                <c:pt idx="0">
                  <c:v>14/15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fig_e3!$E$25:$E$27</c:f>
              <c:numCache>
                <c:formatCode>#,##0</c:formatCode>
                <c:ptCount val="3"/>
                <c:pt idx="0">
                  <c:v>33749</c:v>
                </c:pt>
                <c:pt idx="1">
                  <c:v>53502</c:v>
                </c:pt>
                <c:pt idx="2">
                  <c:v>80234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94-468E-80E3-EB87CF36E100}"/>
            </c:ext>
          </c:extLst>
        </c:ser>
        <c:ser>
          <c:idx val="4"/>
          <c:order val="4"/>
          <c:tx>
            <c:strRef>
              <c:f>fig_e3!$F$24</c:f>
              <c:strCache>
                <c:ptCount val="1"/>
                <c:pt idx="0">
                  <c:v>15/16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fig_e3!$F$25:$F$27</c:f>
              <c:numCache>
                <c:formatCode>#,##0</c:formatCode>
                <c:ptCount val="3"/>
                <c:pt idx="0">
                  <c:v>33805</c:v>
                </c:pt>
                <c:pt idx="1">
                  <c:v>53327</c:v>
                </c:pt>
                <c:pt idx="2">
                  <c:v>81073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94-468E-80E3-EB87CF36E100}"/>
            </c:ext>
          </c:extLst>
        </c:ser>
        <c:ser>
          <c:idx val="5"/>
          <c:order val="5"/>
          <c:tx>
            <c:strRef>
              <c:f>fig_e3!$G$24</c:f>
              <c:strCache>
                <c:ptCount val="1"/>
                <c:pt idx="0">
                  <c:v>16/17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fig_e3!$G$25:$G$27</c:f>
              <c:numCache>
                <c:formatCode>#,##0</c:formatCode>
                <c:ptCount val="3"/>
                <c:pt idx="0">
                  <c:v>33079</c:v>
                </c:pt>
                <c:pt idx="1">
                  <c:v>53766</c:v>
                </c:pt>
                <c:pt idx="2">
                  <c:v>81747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94-468E-80E3-EB87CF36E100}"/>
            </c:ext>
          </c:extLst>
        </c:ser>
        <c:ser>
          <c:idx val="6"/>
          <c:order val="6"/>
          <c:tx>
            <c:strRef>
              <c:f>fig_e3!$H$24</c:f>
              <c:strCache>
                <c:ptCount val="1"/>
                <c:pt idx="0">
                  <c:v>17/18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fig_e3!$H$25:$H$27</c:f>
              <c:numCache>
                <c:formatCode>#,##0</c:formatCode>
                <c:ptCount val="3"/>
                <c:pt idx="0">
                  <c:v>31680</c:v>
                </c:pt>
                <c:pt idx="1">
                  <c:v>54121</c:v>
                </c:pt>
                <c:pt idx="2">
                  <c:v>82932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94-468E-80E3-EB87CF36E100}"/>
            </c:ext>
          </c:extLst>
        </c:ser>
        <c:ser>
          <c:idx val="7"/>
          <c:order val="7"/>
          <c:tx>
            <c:strRef>
              <c:f>fig_e3!$I$24</c:f>
              <c:strCache>
                <c:ptCount val="1"/>
                <c:pt idx="0">
                  <c:v>18/19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fig_e3!$I$25:$I$27</c:f>
              <c:numCache>
                <c:formatCode>#,##0</c:formatCode>
                <c:ptCount val="3"/>
                <c:pt idx="0">
                  <c:v>30276</c:v>
                </c:pt>
                <c:pt idx="1">
                  <c:v>54432</c:v>
                </c:pt>
                <c:pt idx="2">
                  <c:v>84694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A94-468E-80E3-EB87CF36E100}"/>
            </c:ext>
          </c:extLst>
        </c:ser>
        <c:ser>
          <c:idx val="8"/>
          <c:order val="8"/>
          <c:tx>
            <c:strRef>
              <c:f>fig_e3!$J$24</c:f>
              <c:strCache>
                <c:ptCount val="1"/>
                <c:pt idx="0">
                  <c:v>19/20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fig_e3!$J$25:$J$27</c:f>
              <c:numCache>
                <c:formatCode>#,##0</c:formatCode>
                <c:ptCount val="3"/>
                <c:pt idx="0">
                  <c:v>28805</c:v>
                </c:pt>
                <c:pt idx="1">
                  <c:v>54729</c:v>
                </c:pt>
                <c:pt idx="2">
                  <c:v>85850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94-468E-80E3-EB87CF36E100}"/>
            </c:ext>
          </c:extLst>
        </c:ser>
        <c:ser>
          <c:idx val="9"/>
          <c:order val="9"/>
          <c:tx>
            <c:strRef>
              <c:f>fig_e3!$K$24</c:f>
              <c:strCache>
                <c:ptCount val="1"/>
                <c:pt idx="0">
                  <c:v>20/21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cat>
            <c:strRef>
              <c:f>fig_e3!$A$25:$A$27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fig_e3!$K$25:$K$27</c:f>
              <c:numCache>
                <c:formatCode>#,##0</c:formatCode>
                <c:ptCount val="3"/>
                <c:pt idx="0">
                  <c:v>28141</c:v>
                </c:pt>
                <c:pt idx="1">
                  <c:v>56653</c:v>
                </c:pt>
                <c:pt idx="2">
                  <c:v>88614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A94-468E-80E3-EB87CF36E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410560"/>
        <c:axId val="133224064"/>
      </c:barChart>
      <c:catAx>
        <c:axId val="193410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33224064"/>
        <c:crosses val="autoZero"/>
        <c:auto val="1"/>
        <c:lblAlgn val="ctr"/>
        <c:lblOffset val="100"/>
        <c:noMultiLvlLbl val="0"/>
      </c:catAx>
      <c:valAx>
        <c:axId val="1332240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934105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415699073885196"/>
          <c:y val="2.9860911546640613E-3"/>
          <c:w val="0.58042854228713636"/>
          <c:h val="0.93785324911309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fig_e4!$B$25</c:f>
              <c:strCache>
                <c:ptCount val="1"/>
                <c:pt idx="0">
                  <c:v>2018/19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fig_e4!$A$26:$A$35</c:f>
              <c:strCache>
                <c:ptCount val="10"/>
                <c:pt idx="0">
                  <c:v>Liceo ordinamento estero</c:v>
                </c:pt>
                <c:pt idx="1">
                  <c:v>Liceo musicale e coreutico</c:v>
                </c:pt>
                <c:pt idx="2">
                  <c:v>Liceo scientifico opz. Sportivo</c:v>
                </c:pt>
                <c:pt idx="3">
                  <c:v>Liceo scienze umane opz. Economico sociale</c:v>
                </c:pt>
                <c:pt idx="4">
                  <c:v>Liceo artistico</c:v>
                </c:pt>
                <c:pt idx="5">
                  <c:v>Liceo classico</c:v>
                </c:pt>
                <c:pt idx="6">
                  <c:v>Liceo scienze umane</c:v>
                </c:pt>
                <c:pt idx="7">
                  <c:v>Liceo linguistico</c:v>
                </c:pt>
                <c:pt idx="8">
                  <c:v>Liceo scientifico opz. Scienze applicate</c:v>
                </c:pt>
                <c:pt idx="9">
                  <c:v>Liceo scientifico</c:v>
                </c:pt>
              </c:strCache>
            </c:strRef>
          </c:cat>
          <c:val>
            <c:numRef>
              <c:f>fig_e4!$B$26:$B$35</c:f>
              <c:numCache>
                <c:formatCode>#,##0</c:formatCode>
                <c:ptCount val="10"/>
                <c:pt idx="0">
                  <c:v>257</c:v>
                </c:pt>
                <c:pt idx="1">
                  <c:v>1054</c:v>
                </c:pt>
                <c:pt idx="2">
                  <c:v>2381</c:v>
                </c:pt>
                <c:pt idx="3">
                  <c:v>4878</c:v>
                </c:pt>
                <c:pt idx="4">
                  <c:v>7251</c:v>
                </c:pt>
                <c:pt idx="5">
                  <c:v>7982</c:v>
                </c:pt>
                <c:pt idx="6">
                  <c:v>9637</c:v>
                </c:pt>
                <c:pt idx="7">
                  <c:v>15196</c:v>
                </c:pt>
                <c:pt idx="8">
                  <c:v>16037</c:v>
                </c:pt>
                <c:pt idx="9">
                  <c:v>20021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6-482F-A89B-7F8250C66EA9}"/>
            </c:ext>
          </c:extLst>
        </c:ser>
        <c:ser>
          <c:idx val="1"/>
          <c:order val="1"/>
          <c:tx>
            <c:strRef>
              <c:f>fig_e4!$C$25</c:f>
              <c:strCache>
                <c:ptCount val="1"/>
                <c:pt idx="0">
                  <c:v>2019/20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fig_e4!$A$26:$A$35</c:f>
              <c:strCache>
                <c:ptCount val="10"/>
                <c:pt idx="0">
                  <c:v>Liceo ordinamento estero</c:v>
                </c:pt>
                <c:pt idx="1">
                  <c:v>Liceo musicale e coreutico</c:v>
                </c:pt>
                <c:pt idx="2">
                  <c:v>Liceo scientifico opz. Sportivo</c:v>
                </c:pt>
                <c:pt idx="3">
                  <c:v>Liceo scienze umane opz. Economico sociale</c:v>
                </c:pt>
                <c:pt idx="4">
                  <c:v>Liceo artistico</c:v>
                </c:pt>
                <c:pt idx="5">
                  <c:v>Liceo classico</c:v>
                </c:pt>
                <c:pt idx="6">
                  <c:v>Liceo scienze umane</c:v>
                </c:pt>
                <c:pt idx="7">
                  <c:v>Liceo linguistico</c:v>
                </c:pt>
                <c:pt idx="8">
                  <c:v>Liceo scientifico opz. Scienze applicate</c:v>
                </c:pt>
                <c:pt idx="9">
                  <c:v>Liceo scientifico</c:v>
                </c:pt>
              </c:strCache>
            </c:strRef>
          </c:cat>
          <c:val>
            <c:numRef>
              <c:f>fig_e4!$C$26:$C$35</c:f>
              <c:numCache>
                <c:formatCode>#,##0</c:formatCode>
                <c:ptCount val="10"/>
                <c:pt idx="0">
                  <c:v>268</c:v>
                </c:pt>
                <c:pt idx="1">
                  <c:v>1160</c:v>
                </c:pt>
                <c:pt idx="2">
                  <c:v>2683</c:v>
                </c:pt>
                <c:pt idx="3">
                  <c:v>5277</c:v>
                </c:pt>
                <c:pt idx="4">
                  <c:v>7316</c:v>
                </c:pt>
                <c:pt idx="5">
                  <c:v>7815</c:v>
                </c:pt>
                <c:pt idx="6">
                  <c:v>9756</c:v>
                </c:pt>
                <c:pt idx="7">
                  <c:v>15143</c:v>
                </c:pt>
                <c:pt idx="8">
                  <c:v>16204</c:v>
                </c:pt>
                <c:pt idx="9">
                  <c:v>20228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A6-482F-A89B-7F8250C66EA9}"/>
            </c:ext>
          </c:extLst>
        </c:ser>
        <c:ser>
          <c:idx val="2"/>
          <c:order val="2"/>
          <c:tx>
            <c:strRef>
              <c:f>fig_e4!$D$25</c:f>
              <c:strCache>
                <c:ptCount val="1"/>
                <c:pt idx="0">
                  <c:v>2020/21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fig_e4!$A$26:$A$35</c:f>
              <c:strCache>
                <c:ptCount val="10"/>
                <c:pt idx="0">
                  <c:v>Liceo ordinamento estero</c:v>
                </c:pt>
                <c:pt idx="1">
                  <c:v>Liceo musicale e coreutico</c:v>
                </c:pt>
                <c:pt idx="2">
                  <c:v>Liceo scientifico opz. Sportivo</c:v>
                </c:pt>
                <c:pt idx="3">
                  <c:v>Liceo scienze umane opz. Economico sociale</c:v>
                </c:pt>
                <c:pt idx="4">
                  <c:v>Liceo artistico</c:v>
                </c:pt>
                <c:pt idx="5">
                  <c:v>Liceo classico</c:v>
                </c:pt>
                <c:pt idx="6">
                  <c:v>Liceo scienze umane</c:v>
                </c:pt>
                <c:pt idx="7">
                  <c:v>Liceo linguistico</c:v>
                </c:pt>
                <c:pt idx="8">
                  <c:v>Liceo scientifico opz. Scienze applicate</c:v>
                </c:pt>
                <c:pt idx="9">
                  <c:v>Liceo scientifico</c:v>
                </c:pt>
              </c:strCache>
            </c:strRef>
          </c:cat>
          <c:val>
            <c:numRef>
              <c:f>fig_e4!$D$26:$D$35</c:f>
              <c:numCache>
                <c:formatCode>#,##0</c:formatCode>
                <c:ptCount val="10"/>
                <c:pt idx="0">
                  <c:v>281</c:v>
                </c:pt>
                <c:pt idx="1">
                  <c:v>1280</c:v>
                </c:pt>
                <c:pt idx="2">
                  <c:v>2839</c:v>
                </c:pt>
                <c:pt idx="3">
                  <c:v>5729</c:v>
                </c:pt>
                <c:pt idx="4">
                  <c:v>7522</c:v>
                </c:pt>
                <c:pt idx="5">
                  <c:v>8005</c:v>
                </c:pt>
                <c:pt idx="6">
                  <c:v>10249</c:v>
                </c:pt>
                <c:pt idx="7">
                  <c:v>15292</c:v>
                </c:pt>
                <c:pt idx="8">
                  <c:v>17430</c:v>
                </c:pt>
                <c:pt idx="9">
                  <c:v>19987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A6-482F-A89B-7F8250C66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9"/>
        <c:axId val="201795072"/>
        <c:axId val="201952640"/>
      </c:barChart>
      <c:catAx>
        <c:axId val="201795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952640"/>
        <c:crosses val="autoZero"/>
        <c:auto val="1"/>
        <c:lblAlgn val="ctr"/>
        <c:lblOffset val="100"/>
        <c:noMultiLvlLbl val="0"/>
      </c:catAx>
      <c:valAx>
        <c:axId val="201952640"/>
        <c:scaling>
          <c:orientation val="minMax"/>
          <c:max val="21000"/>
          <c:min val="0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795072"/>
        <c:crosses val="autoZero"/>
        <c:crossBetween val="between"/>
        <c:majorUnit val="3000"/>
      </c:valAx>
    </c:plotArea>
    <c:legend>
      <c:legendPos val="r"/>
      <c:layout>
        <c:manualLayout>
          <c:xMode val="edge"/>
          <c:yMode val="edge"/>
          <c:x val="0.82404864527330601"/>
          <c:y val="0.55802950493257308"/>
          <c:w val="0.14849969401493207"/>
          <c:h val="0.1876543091688007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415699073885196"/>
          <c:y val="2.9860911546640613E-3"/>
          <c:w val="0.58042854228713636"/>
          <c:h val="0.93785324911309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fig_e5!$B$25</c:f>
              <c:strCache>
                <c:ptCount val="1"/>
                <c:pt idx="0">
                  <c:v>Quota Fem.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EA5-42A0-8041-87734485EFD3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C727-4B8B-92E3-5327EA12F10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fig_e5!$A$26:$A$36</c:f>
              <c:strCache>
                <c:ptCount val="11"/>
                <c:pt idx="0">
                  <c:v>Liceo scientifico opz. Scienze applicate</c:v>
                </c:pt>
                <c:pt idx="1">
                  <c:v>Liceo scientifico opz. Sportivo</c:v>
                </c:pt>
                <c:pt idx="2">
                  <c:v>Licei ordinamento estero</c:v>
                </c:pt>
                <c:pt idx="3">
                  <c:v>Liceo scientifico</c:v>
                </c:pt>
                <c:pt idx="4">
                  <c:v>Liceo musicale e coreutico</c:v>
                </c:pt>
                <c:pt idx="5">
                  <c:v>Totale licei corsi diurni</c:v>
                </c:pt>
                <c:pt idx="6">
                  <c:v>Liceo scienze umane opz. Economico sociale</c:v>
                </c:pt>
                <c:pt idx="7">
                  <c:v>Liceo classico</c:v>
                </c:pt>
                <c:pt idx="8">
                  <c:v>Liceo artistico</c:v>
                </c:pt>
                <c:pt idx="9">
                  <c:v>Liceo linguistico</c:v>
                </c:pt>
                <c:pt idx="10">
                  <c:v>Liceo scienze umane</c:v>
                </c:pt>
              </c:strCache>
            </c:strRef>
          </c:cat>
          <c:val>
            <c:numRef>
              <c:f>fig_e5!$B$26:$B$36</c:f>
              <c:numCache>
                <c:formatCode>0.0</c:formatCode>
                <c:ptCount val="11"/>
                <c:pt idx="0">
                  <c:v>34.39472174411933</c:v>
                </c:pt>
                <c:pt idx="1">
                  <c:v>34.554420570623456</c:v>
                </c:pt>
                <c:pt idx="2">
                  <c:v>50.533807829181498</c:v>
                </c:pt>
                <c:pt idx="3">
                  <c:v>52.459098413969087</c:v>
                </c:pt>
                <c:pt idx="4">
                  <c:v>56.328124999999993</c:v>
                </c:pt>
                <c:pt idx="5">
                  <c:v>61.554607624077462</c:v>
                </c:pt>
                <c:pt idx="6">
                  <c:v>65.631000174550536</c:v>
                </c:pt>
                <c:pt idx="7">
                  <c:v>70.993129294191121</c:v>
                </c:pt>
                <c:pt idx="8">
                  <c:v>72.946024993352836</c:v>
                </c:pt>
                <c:pt idx="9">
                  <c:v>80.506147004969918</c:v>
                </c:pt>
                <c:pt idx="10">
                  <c:v>87.628061274270664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5-42A0-8041-87734485E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9"/>
        <c:axId val="203253248"/>
        <c:axId val="201954944"/>
      </c:barChart>
      <c:catAx>
        <c:axId val="203253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954944"/>
        <c:crosses val="autoZero"/>
        <c:auto val="1"/>
        <c:lblAlgn val="ctr"/>
        <c:lblOffset val="100"/>
        <c:noMultiLvlLbl val="0"/>
      </c:catAx>
      <c:valAx>
        <c:axId val="20195494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03253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415699073885196"/>
          <c:y val="2.9860911546640613E-3"/>
          <c:w val="0.58042854228713636"/>
          <c:h val="0.93785324911309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fig_e6!$B$25</c:f>
              <c:strCache>
                <c:ptCount val="1"/>
                <c:pt idx="0">
                  <c:v>2018/19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fig_e6!$A$26:$A$36</c:f>
              <c:strCache>
                <c:ptCount val="11"/>
                <c:pt idx="0">
                  <c:v>Sistema moda</c:v>
                </c:pt>
                <c:pt idx="1">
                  <c:v>Trasporti e logistica</c:v>
                </c:pt>
                <c:pt idx="2">
                  <c:v>Grafica e comunicazione</c:v>
                </c:pt>
                <c:pt idx="3">
                  <c:v>Costruzioni, ambiente e territorio</c:v>
                </c:pt>
                <c:pt idx="4">
                  <c:v>Agraria, agroalimentare e agroindustria</c:v>
                </c:pt>
                <c:pt idx="5">
                  <c:v>Chimica, materiali e biotecnologie</c:v>
                </c:pt>
                <c:pt idx="6">
                  <c:v>Elettronica ed elettrotecnica</c:v>
                </c:pt>
                <c:pt idx="7">
                  <c:v>Turismo</c:v>
                </c:pt>
                <c:pt idx="8">
                  <c:v>Meccanica, meccatronica ed energia</c:v>
                </c:pt>
                <c:pt idx="9">
                  <c:v>Informatica e telecomunicazioni</c:v>
                </c:pt>
                <c:pt idx="10">
                  <c:v>Amministrazione, finanza e marketing</c:v>
                </c:pt>
              </c:strCache>
            </c:strRef>
          </c:cat>
          <c:val>
            <c:numRef>
              <c:f>fig_e6!$B$26:$B$36</c:f>
              <c:numCache>
                <c:formatCode>#,##0</c:formatCode>
                <c:ptCount val="11"/>
                <c:pt idx="0">
                  <c:v>355</c:v>
                </c:pt>
                <c:pt idx="1">
                  <c:v>1194</c:v>
                </c:pt>
                <c:pt idx="2">
                  <c:v>1979</c:v>
                </c:pt>
                <c:pt idx="3">
                  <c:v>3554</c:v>
                </c:pt>
                <c:pt idx="4">
                  <c:v>4035</c:v>
                </c:pt>
                <c:pt idx="5">
                  <c:v>4257</c:v>
                </c:pt>
                <c:pt idx="6">
                  <c:v>4864</c:v>
                </c:pt>
                <c:pt idx="7">
                  <c:v>6604</c:v>
                </c:pt>
                <c:pt idx="8">
                  <c:v>6531</c:v>
                </c:pt>
                <c:pt idx="9">
                  <c:v>7527</c:v>
                </c:pt>
                <c:pt idx="10">
                  <c:v>13532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0-469E-983F-EE93BCFCBFE3}"/>
            </c:ext>
          </c:extLst>
        </c:ser>
        <c:ser>
          <c:idx val="1"/>
          <c:order val="1"/>
          <c:tx>
            <c:strRef>
              <c:f>fig_e6!$C$25</c:f>
              <c:strCache>
                <c:ptCount val="1"/>
                <c:pt idx="0">
                  <c:v>2019/20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fig_e6!$A$26:$A$36</c:f>
              <c:strCache>
                <c:ptCount val="11"/>
                <c:pt idx="0">
                  <c:v>Sistema moda</c:v>
                </c:pt>
                <c:pt idx="1">
                  <c:v>Trasporti e logistica</c:v>
                </c:pt>
                <c:pt idx="2">
                  <c:v>Grafica e comunicazione</c:v>
                </c:pt>
                <c:pt idx="3">
                  <c:v>Costruzioni, ambiente e territorio</c:v>
                </c:pt>
                <c:pt idx="4">
                  <c:v>Agraria, agroalimentare e agroindustria</c:v>
                </c:pt>
                <c:pt idx="5">
                  <c:v>Chimica, materiali e biotecnologie</c:v>
                </c:pt>
                <c:pt idx="6">
                  <c:v>Elettronica ed elettrotecnica</c:v>
                </c:pt>
                <c:pt idx="7">
                  <c:v>Turismo</c:v>
                </c:pt>
                <c:pt idx="8">
                  <c:v>Meccanica, meccatronica ed energia</c:v>
                </c:pt>
                <c:pt idx="9">
                  <c:v>Informatica e telecomunicazioni</c:v>
                </c:pt>
                <c:pt idx="10">
                  <c:v>Amministrazione, finanza e marketing</c:v>
                </c:pt>
              </c:strCache>
            </c:strRef>
          </c:cat>
          <c:val>
            <c:numRef>
              <c:f>fig_e6!$C$26:$C$36</c:f>
              <c:numCache>
                <c:formatCode>#,##0</c:formatCode>
                <c:ptCount val="11"/>
                <c:pt idx="0">
                  <c:v>400</c:v>
                </c:pt>
                <c:pt idx="1">
                  <c:v>1251</c:v>
                </c:pt>
                <c:pt idx="2">
                  <c:v>2108</c:v>
                </c:pt>
                <c:pt idx="3">
                  <c:v>3324</c:v>
                </c:pt>
                <c:pt idx="4">
                  <c:v>3870</c:v>
                </c:pt>
                <c:pt idx="5">
                  <c:v>4414</c:v>
                </c:pt>
                <c:pt idx="6">
                  <c:v>4869</c:v>
                </c:pt>
                <c:pt idx="7">
                  <c:v>6436</c:v>
                </c:pt>
                <c:pt idx="8">
                  <c:v>6804</c:v>
                </c:pt>
                <c:pt idx="9">
                  <c:v>8050</c:v>
                </c:pt>
                <c:pt idx="10">
                  <c:v>13203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0-469E-983F-EE93BCFCBFE3}"/>
            </c:ext>
          </c:extLst>
        </c:ser>
        <c:ser>
          <c:idx val="2"/>
          <c:order val="2"/>
          <c:tx>
            <c:strRef>
              <c:f>fig_e6!$D$25</c:f>
              <c:strCache>
                <c:ptCount val="1"/>
                <c:pt idx="0">
                  <c:v>2020/21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fig_e6!$A$26:$A$36</c:f>
              <c:strCache>
                <c:ptCount val="11"/>
                <c:pt idx="0">
                  <c:v>Sistema moda</c:v>
                </c:pt>
                <c:pt idx="1">
                  <c:v>Trasporti e logistica</c:v>
                </c:pt>
                <c:pt idx="2">
                  <c:v>Grafica e comunicazione</c:v>
                </c:pt>
                <c:pt idx="3">
                  <c:v>Costruzioni, ambiente e territorio</c:v>
                </c:pt>
                <c:pt idx="4">
                  <c:v>Agraria, agroalimentare e agroindustria</c:v>
                </c:pt>
                <c:pt idx="5">
                  <c:v>Chimica, materiali e biotecnologie</c:v>
                </c:pt>
                <c:pt idx="6">
                  <c:v>Elettronica ed elettrotecnica</c:v>
                </c:pt>
                <c:pt idx="7">
                  <c:v>Turismo</c:v>
                </c:pt>
                <c:pt idx="8">
                  <c:v>Meccanica, meccatronica ed energia</c:v>
                </c:pt>
                <c:pt idx="9">
                  <c:v>Informatica e telecomunicazioni</c:v>
                </c:pt>
                <c:pt idx="10">
                  <c:v>Amministrazione, finanza e marketing</c:v>
                </c:pt>
              </c:strCache>
            </c:strRef>
          </c:cat>
          <c:val>
            <c:numRef>
              <c:f>fig_e6!$D$26:$D$36</c:f>
              <c:numCache>
                <c:formatCode>#,##0</c:formatCode>
                <c:ptCount val="11"/>
                <c:pt idx="0">
                  <c:v>474</c:v>
                </c:pt>
                <c:pt idx="1">
                  <c:v>1318</c:v>
                </c:pt>
                <c:pt idx="2">
                  <c:v>2285</c:v>
                </c:pt>
                <c:pt idx="3">
                  <c:v>3245</c:v>
                </c:pt>
                <c:pt idx="4">
                  <c:v>3737</c:v>
                </c:pt>
                <c:pt idx="5">
                  <c:v>4626</c:v>
                </c:pt>
                <c:pt idx="6">
                  <c:v>4943</c:v>
                </c:pt>
                <c:pt idx="7">
                  <c:v>6314</c:v>
                </c:pt>
                <c:pt idx="8">
                  <c:v>7294</c:v>
                </c:pt>
                <c:pt idx="9">
                  <c:v>8925</c:v>
                </c:pt>
                <c:pt idx="10">
                  <c:v>13492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10-469E-983F-EE93BCFCB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9"/>
        <c:axId val="202260480"/>
        <c:axId val="201956672"/>
      </c:barChart>
      <c:catAx>
        <c:axId val="202260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956672"/>
        <c:crosses val="autoZero"/>
        <c:auto val="1"/>
        <c:lblAlgn val="ctr"/>
        <c:lblOffset val="100"/>
        <c:noMultiLvlLbl val="0"/>
      </c:catAx>
      <c:valAx>
        <c:axId val="201956672"/>
        <c:scaling>
          <c:orientation val="minMax"/>
          <c:max val="21000"/>
          <c:min val="0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260480"/>
        <c:crosses val="autoZero"/>
        <c:crossBetween val="between"/>
        <c:majorUnit val="3000"/>
      </c:valAx>
    </c:plotArea>
    <c:legend>
      <c:legendPos val="r"/>
      <c:layout>
        <c:manualLayout>
          <c:xMode val="edge"/>
          <c:yMode val="edge"/>
          <c:x val="0.82985141365101378"/>
          <c:y val="0.40630553176629047"/>
          <c:w val="0.14849969401493207"/>
          <c:h val="0.1876543091688007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415699073885196"/>
          <c:y val="2.9860911546640613E-3"/>
          <c:w val="0.58042854228713636"/>
          <c:h val="0.93785324911309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fig_e7!$B$25</c:f>
              <c:strCache>
                <c:ptCount val="1"/>
                <c:pt idx="0">
                  <c:v>Quota Fem.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592-4B3E-A40E-B15FB508C0B3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6592-4B3E-A40E-B15FB508C0B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fig_e7!$A$26:$A$37</c:f>
              <c:strCache>
                <c:ptCount val="12"/>
                <c:pt idx="0">
                  <c:v>Meccanica, meccatronica ed energia</c:v>
                </c:pt>
                <c:pt idx="1">
                  <c:v>Elettronica ed elettrotecnica</c:v>
                </c:pt>
                <c:pt idx="2">
                  <c:v>Informatica e telecomunicazioni</c:v>
                </c:pt>
                <c:pt idx="3">
                  <c:v>Trasporti e logistica</c:v>
                </c:pt>
                <c:pt idx="4">
                  <c:v>Costruzione, ambiente e territorio</c:v>
                </c:pt>
                <c:pt idx="5">
                  <c:v>Agraria, agroalimentare e agroindustria</c:v>
                </c:pt>
                <c:pt idx="6">
                  <c:v>Totale corsi diurni degli istituti tecnici</c:v>
                </c:pt>
                <c:pt idx="7">
                  <c:v>Chimica, materiali e biotecnologie</c:v>
                </c:pt>
                <c:pt idx="8">
                  <c:v>Grafica e comunicazione</c:v>
                </c:pt>
                <c:pt idx="9">
                  <c:v>Amministrazione, finanza e marketing</c:v>
                </c:pt>
                <c:pt idx="10">
                  <c:v>Turismo</c:v>
                </c:pt>
                <c:pt idx="11">
                  <c:v>Sistema moda</c:v>
                </c:pt>
              </c:strCache>
            </c:strRef>
          </c:cat>
          <c:val>
            <c:numRef>
              <c:f>fig_e7!$B$26:$B$37</c:f>
              <c:numCache>
                <c:formatCode>0.0</c:formatCode>
                <c:ptCount val="12"/>
                <c:pt idx="0">
                  <c:v>2.673430216616397</c:v>
                </c:pt>
                <c:pt idx="1">
                  <c:v>3.0952862634027918</c:v>
                </c:pt>
                <c:pt idx="2">
                  <c:v>6.6890756302521002</c:v>
                </c:pt>
                <c:pt idx="3">
                  <c:v>8.1183611532625175</c:v>
                </c:pt>
                <c:pt idx="4">
                  <c:v>25.731895223420647</c:v>
                </c:pt>
                <c:pt idx="5">
                  <c:v>26.759432700026757</c:v>
                </c:pt>
                <c:pt idx="6">
                  <c:v>31.722944945545688</c:v>
                </c:pt>
                <c:pt idx="7">
                  <c:v>44.94163424124514</c:v>
                </c:pt>
                <c:pt idx="8">
                  <c:v>46.958424507658641</c:v>
                </c:pt>
                <c:pt idx="9">
                  <c:v>51.512007115327599</c:v>
                </c:pt>
                <c:pt idx="10">
                  <c:v>72.663921444409254</c:v>
                </c:pt>
                <c:pt idx="11">
                  <c:v>83.333333333333343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92-4B3E-A40E-B15FB508C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9"/>
        <c:axId val="202262016"/>
        <c:axId val="202835648"/>
      </c:barChart>
      <c:catAx>
        <c:axId val="202262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835648"/>
        <c:crosses val="autoZero"/>
        <c:auto val="1"/>
        <c:lblAlgn val="ctr"/>
        <c:lblOffset val="100"/>
        <c:noMultiLvlLbl val="0"/>
      </c:catAx>
      <c:valAx>
        <c:axId val="202835648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022620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415699073885196"/>
          <c:y val="2.9860911546640613E-3"/>
          <c:w val="0.58042854228713636"/>
          <c:h val="0.937853249113091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fig_e8!$B$24</c:f>
              <c:strCache>
                <c:ptCount val="1"/>
                <c:pt idx="0">
                  <c:v>2018/19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fig_e8!$A$25:$A$34</c:f>
              <c:strCache>
                <c:ptCount val="10"/>
                <c:pt idx="0">
                  <c:v>E - Gestione delle acque e risanamento ambientale</c:v>
                </c:pt>
                <c:pt idx="1">
                  <c:v>M - Arti ausiliarie prof. sanitarie: Ottico</c:v>
                </c:pt>
                <c:pt idx="2">
                  <c:v>L - Arti ausiliarie prof. sanitarie: Odontotecnico</c:v>
                </c:pt>
                <c:pt idx="3">
                  <c:v>H - Servizi culturali e di spettacolo</c:v>
                </c:pt>
                <c:pt idx="4">
                  <c:v>C - Industria e artigianato per il made in Italy</c:v>
                </c:pt>
                <c:pt idx="5">
                  <c:v>A - Agricoltura e sviluppo rurale</c:v>
                </c:pt>
                <c:pt idx="6">
                  <c:v>F - Servizi commerciali</c:v>
                </c:pt>
                <c:pt idx="7">
                  <c:v>D - Manutenzione e assistenza tecnica</c:v>
                </c:pt>
                <c:pt idx="8">
                  <c:v>I - Servizi per la sanità e l'assistenza sociale</c:v>
                </c:pt>
                <c:pt idx="9">
                  <c:v>G - Enogastronomia e ospitalità alberghiera</c:v>
                </c:pt>
              </c:strCache>
            </c:strRef>
          </c:cat>
          <c:val>
            <c:numRef>
              <c:f>fig_e8!$B$25:$B$34</c:f>
              <c:numCache>
                <c:formatCode>#,##0</c:formatCode>
                <c:ptCount val="10"/>
                <c:pt idx="0">
                  <c:v>43</c:v>
                </c:pt>
                <c:pt idx="1">
                  <c:v>77</c:v>
                </c:pt>
                <c:pt idx="2">
                  <c:v>172</c:v>
                </c:pt>
                <c:pt idx="3">
                  <c:v>140</c:v>
                </c:pt>
                <c:pt idx="4">
                  <c:v>285</c:v>
                </c:pt>
                <c:pt idx="5">
                  <c:v>376</c:v>
                </c:pt>
                <c:pt idx="6" formatCode="General">
                  <c:v>747</c:v>
                </c:pt>
                <c:pt idx="7" formatCode="General">
                  <c:v>1169</c:v>
                </c:pt>
                <c:pt idx="8" formatCode="General">
                  <c:v>1054</c:v>
                </c:pt>
                <c:pt idx="9" formatCode="General">
                  <c:v>2390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5-43E5-80C7-613873A09115}"/>
            </c:ext>
          </c:extLst>
        </c:ser>
        <c:ser>
          <c:idx val="1"/>
          <c:order val="1"/>
          <c:tx>
            <c:strRef>
              <c:f>fig_e8!$C$24</c:f>
              <c:strCache>
                <c:ptCount val="1"/>
                <c:pt idx="0">
                  <c:v>2019/20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fig_e8!$A$25:$A$34</c:f>
              <c:strCache>
                <c:ptCount val="10"/>
                <c:pt idx="0">
                  <c:v>E - Gestione delle acque e risanamento ambientale</c:v>
                </c:pt>
                <c:pt idx="1">
                  <c:v>M - Arti ausiliarie prof. sanitarie: Ottico</c:v>
                </c:pt>
                <c:pt idx="2">
                  <c:v>L - Arti ausiliarie prof. sanitarie: Odontotecnico</c:v>
                </c:pt>
                <c:pt idx="3">
                  <c:v>H - Servizi culturali e di spettacolo</c:v>
                </c:pt>
                <c:pt idx="4">
                  <c:v>C - Industria e artigianato per il made in Italy</c:v>
                </c:pt>
                <c:pt idx="5">
                  <c:v>A - Agricoltura e sviluppo rurale</c:v>
                </c:pt>
                <c:pt idx="6">
                  <c:v>F - Servizi commerciali</c:v>
                </c:pt>
                <c:pt idx="7">
                  <c:v>D - Manutenzione e assistenza tecnica</c:v>
                </c:pt>
                <c:pt idx="8">
                  <c:v>I - Servizi per la sanità e l'assistenza sociale</c:v>
                </c:pt>
                <c:pt idx="9">
                  <c:v>G - Enogastronomia e ospitalità alberghiera</c:v>
                </c:pt>
              </c:strCache>
            </c:strRef>
          </c:cat>
          <c:val>
            <c:numRef>
              <c:f>fig_e8!$C$25:$C$34</c:f>
              <c:numCache>
                <c:formatCode>#,##0</c:formatCode>
                <c:ptCount val="10"/>
                <c:pt idx="0">
                  <c:v>36</c:v>
                </c:pt>
                <c:pt idx="1">
                  <c:v>73</c:v>
                </c:pt>
                <c:pt idx="2">
                  <c:v>148</c:v>
                </c:pt>
                <c:pt idx="3">
                  <c:v>128</c:v>
                </c:pt>
                <c:pt idx="4">
                  <c:v>348</c:v>
                </c:pt>
                <c:pt idx="5">
                  <c:v>341</c:v>
                </c:pt>
                <c:pt idx="6" formatCode="General">
                  <c:v>767</c:v>
                </c:pt>
                <c:pt idx="7" formatCode="General">
                  <c:v>1069</c:v>
                </c:pt>
                <c:pt idx="8" formatCode="General">
                  <c:v>938</c:v>
                </c:pt>
                <c:pt idx="9" formatCode="General">
                  <c:v>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55-43E5-80C7-613873A09115}"/>
            </c:ext>
          </c:extLst>
        </c:ser>
        <c:ser>
          <c:idx val="2"/>
          <c:order val="2"/>
          <c:tx>
            <c:strRef>
              <c:f>fig_e8!$D$24</c:f>
              <c:strCache>
                <c:ptCount val="1"/>
                <c:pt idx="0">
                  <c:v>2020/21</c:v>
                </c:pt>
              </c:strCache>
            </c:strRef>
          </c:tx>
          <c:invertIfNegative val="0"/>
          <c:cat>
            <c:strRef>
              <c:f>fig_e8!$A$25:$A$34</c:f>
              <c:strCache>
                <c:ptCount val="10"/>
                <c:pt idx="0">
                  <c:v>E - Gestione delle acque e risanamento ambientale</c:v>
                </c:pt>
                <c:pt idx="1">
                  <c:v>M - Arti ausiliarie prof. sanitarie: Ottico</c:v>
                </c:pt>
                <c:pt idx="2">
                  <c:v>L - Arti ausiliarie prof. sanitarie: Odontotecnico</c:v>
                </c:pt>
                <c:pt idx="3">
                  <c:v>H - Servizi culturali e di spettacolo</c:v>
                </c:pt>
                <c:pt idx="4">
                  <c:v>C - Industria e artigianato per il made in Italy</c:v>
                </c:pt>
                <c:pt idx="5">
                  <c:v>A - Agricoltura e sviluppo rurale</c:v>
                </c:pt>
                <c:pt idx="6">
                  <c:v>F - Servizi commerciali</c:v>
                </c:pt>
                <c:pt idx="7">
                  <c:v>D - Manutenzione e assistenza tecnica</c:v>
                </c:pt>
                <c:pt idx="8">
                  <c:v>I - Servizi per la sanità e l'assistenza sociale</c:v>
                </c:pt>
                <c:pt idx="9">
                  <c:v>G - Enogastronomia e ospitalità alberghiera</c:v>
                </c:pt>
              </c:strCache>
            </c:strRef>
          </c:cat>
          <c:val>
            <c:numRef>
              <c:f>fig_e8!$D$25:$D$34</c:f>
              <c:numCache>
                <c:formatCode>#,##0</c:formatCode>
                <c:ptCount val="10"/>
                <c:pt idx="0">
                  <c:v>23</c:v>
                </c:pt>
                <c:pt idx="1">
                  <c:v>91</c:v>
                </c:pt>
                <c:pt idx="2">
                  <c:v>121</c:v>
                </c:pt>
                <c:pt idx="3">
                  <c:v>159</c:v>
                </c:pt>
                <c:pt idx="4">
                  <c:v>278</c:v>
                </c:pt>
                <c:pt idx="5">
                  <c:v>323</c:v>
                </c:pt>
                <c:pt idx="6" formatCode="General">
                  <c:v>561</c:v>
                </c:pt>
                <c:pt idx="7" formatCode="General">
                  <c:v>724</c:v>
                </c:pt>
                <c:pt idx="8" formatCode="General">
                  <c:v>784</c:v>
                </c:pt>
                <c:pt idx="9" formatCode="General">
                  <c:v>1871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E-413A-BC94-DA27B4537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0"/>
        <c:axId val="202264064"/>
        <c:axId val="202837376"/>
      </c:barChart>
      <c:catAx>
        <c:axId val="202264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837376"/>
        <c:crosses val="autoZero"/>
        <c:auto val="1"/>
        <c:lblAlgn val="ctr"/>
        <c:lblOffset val="100"/>
        <c:noMultiLvlLbl val="0"/>
      </c:catAx>
      <c:valAx>
        <c:axId val="202837376"/>
        <c:scaling>
          <c:orientation val="minMax"/>
          <c:max val="2500"/>
          <c:min val="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264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12307513284977"/>
          <c:y val="0.38668793178684929"/>
          <c:w val="8.5499817689264151E-2"/>
          <c:h val="0.2102802033941942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51256281407035E-2"/>
          <c:y val="3.64741641337386E-2"/>
          <c:w val="0.93888888888888888"/>
          <c:h val="0.690513366680228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fig_e9!$C$26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9493-4F74-98A2-2AEB5A093E90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9493-4F74-98A2-2AEB5A093E90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9493-4F74-98A2-2AEB5A093E90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7-9493-4F74-98A2-2AEB5A093E90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9493-4F74-98A2-2AEB5A093E90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B-9493-4F74-98A2-2AEB5A093E90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D-9493-4F74-98A2-2AEB5A093E9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fig_e9!$A$27:$B$33</c:f>
              <c:multiLvlStrCache>
                <c:ptCount val="7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Italiani </c:v>
                  </c:pt>
                  <c:pt idx="3">
                    <c:v>Stranieri</c:v>
                  </c:pt>
                  <c:pt idx="4">
                    <c:v>16-18 anni</c:v>
                  </c:pt>
                  <c:pt idx="5">
                    <c:v>19-21 anni</c:v>
                  </c:pt>
                  <c:pt idx="6">
                    <c:v>22 anni e più</c:v>
                  </c:pt>
                </c:lvl>
                <c:lvl>
                  <c:pt idx="0">
                    <c:v>Sesso</c:v>
                  </c:pt>
                  <c:pt idx="2">
                    <c:v>Cittadinanza</c:v>
                  </c:pt>
                  <c:pt idx="4">
                    <c:v>Età</c:v>
                  </c:pt>
                </c:lvl>
              </c:multiLvlStrCache>
            </c:multiLvlStrRef>
          </c:cat>
          <c:val>
            <c:numRef>
              <c:f>fig_e9!$C$27:$C$33</c:f>
              <c:numCache>
                <c:formatCode>0.0</c:formatCode>
                <c:ptCount val="7"/>
                <c:pt idx="0">
                  <c:v>54.724041159962574</c:v>
                </c:pt>
                <c:pt idx="1">
                  <c:v>45.275958840037418</c:v>
                </c:pt>
                <c:pt idx="2">
                  <c:v>78.016838166510766</c:v>
                </c:pt>
                <c:pt idx="3">
                  <c:v>21.983161833489241</c:v>
                </c:pt>
                <c:pt idx="4">
                  <c:v>8.1384471468662305</c:v>
                </c:pt>
                <c:pt idx="5">
                  <c:v>34.518241347053319</c:v>
                </c:pt>
                <c:pt idx="6">
                  <c:v>57.343311506080454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493-4F74-98A2-2AEB5A093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0"/>
        <c:axId val="203617792"/>
        <c:axId val="202839680"/>
      </c:barChart>
      <c:catAx>
        <c:axId val="203617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202839680"/>
        <c:crosses val="autoZero"/>
        <c:auto val="1"/>
        <c:lblAlgn val="ctr"/>
        <c:lblOffset val="100"/>
        <c:noMultiLvlLbl val="0"/>
      </c:catAx>
      <c:valAx>
        <c:axId val="202839680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036177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hyperlink" Target="http://www.sisform.piemonte.it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5494020</xdr:colOff>
      <xdr:row>0</xdr:row>
      <xdr:rowOff>83820</xdr:rowOff>
    </xdr:from>
    <xdr:to>
      <xdr:col>1</xdr:col>
      <xdr:colOff>8084378</xdr:colOff>
      <xdr:row>3</xdr:row>
      <xdr:rowOff>83820</xdr:rowOff>
    </xdr:to>
    <xdr:grpSp>
      <xdr:nvGrpSpPr>
        <xdr:cNvPr id="9" name="Gruppo 8"/>
        <xdr:cNvGrpSpPr/>
      </xdr:nvGrpSpPr>
      <xdr:grpSpPr>
        <a:xfrm>
          <a:off x="5981700" y="83820"/>
          <a:ext cx="2590358" cy="670560"/>
          <a:chOff x="6263640" y="137160"/>
          <a:chExt cx="2590358" cy="609600"/>
        </a:xfrm>
      </xdr:grpSpPr>
      <xdr:pic>
        <xdr:nvPicPr>
          <xdr:cNvPr id="10" name="Immagine 9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45786" y="137160"/>
            <a:ext cx="708212" cy="541020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11" name="Gruppo 10"/>
          <xdr:cNvGrpSpPr/>
        </xdr:nvGrpSpPr>
        <xdr:grpSpPr>
          <a:xfrm>
            <a:off x="6263640" y="137160"/>
            <a:ext cx="1844040" cy="609600"/>
            <a:chOff x="6263640" y="137160"/>
            <a:chExt cx="1844040" cy="609600"/>
          </a:xfrm>
        </xdr:grpSpPr>
        <xdr:pic>
          <xdr:nvPicPr>
            <xdr:cNvPr id="12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63640" y="137160"/>
              <a:ext cx="476782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42501" y="144780"/>
              <a:ext cx="120269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4" name="Rettangolo 13">
              <a:hlinkClick xmlns:r="http://schemas.openxmlformats.org/officeDocument/2006/relationships" r:id="rId4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361373</xdr:colOff>
      <xdr:row>17</xdr:row>
      <xdr:rowOff>76200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1</xdr:row>
      <xdr:rowOff>45720</xdr:rowOff>
    </xdr:from>
    <xdr:to>
      <xdr:col>10</xdr:col>
      <xdr:colOff>243840</xdr:colOff>
      <xdr:row>18</xdr:row>
      <xdr:rowOff>25400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88900</xdr:rowOff>
    </xdr:from>
    <xdr:to>
      <xdr:col>10</xdr:col>
      <xdr:colOff>368300</xdr:colOff>
      <xdr:row>22</xdr:row>
      <xdr:rowOff>63500</xdr:rowOff>
    </xdr:to>
    <xdr:graphicFrame macro="">
      <xdr:nvGraphicFramePr>
        <xdr:cNvPr id="255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</xdr:row>
      <xdr:rowOff>31750</xdr:rowOff>
    </xdr:from>
    <xdr:to>
      <xdr:col>9</xdr:col>
      <xdr:colOff>177800</xdr:colOff>
      <xdr:row>19</xdr:row>
      <xdr:rowOff>31750</xdr:rowOff>
    </xdr:to>
    <xdr:graphicFrame macro="">
      <xdr:nvGraphicFramePr>
        <xdr:cNvPr id="12043868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11</xdr:col>
      <xdr:colOff>388620</xdr:colOff>
      <xdr:row>22</xdr:row>
      <xdr:rowOff>30480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1054100</xdr:colOff>
      <xdr:row>20</xdr:row>
      <xdr:rowOff>133350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1054100</xdr:colOff>
      <xdr:row>20</xdr:row>
      <xdr:rowOff>133350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9</xdr:col>
      <xdr:colOff>1073150</xdr:colOff>
      <xdr:row>20</xdr:row>
      <xdr:rowOff>133350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1054100</xdr:colOff>
      <xdr:row>20</xdr:row>
      <xdr:rowOff>133350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</xdr:rowOff>
    </xdr:from>
    <xdr:to>
      <xdr:col>10</xdr:col>
      <xdr:colOff>388620</xdr:colOff>
      <xdr:row>21</xdr:row>
      <xdr:rowOff>60960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voleClaudi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GER13\spl98_V1\sbocchilau1998\cap3\tav\parametri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"/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DNA"/>
      <sheetName val="Box"/>
      <sheetName val="Note"/>
      <sheetName val="Titoli"/>
    </sheetNames>
    <sheetDataSet>
      <sheetData sheetId="0" refreshError="1">
        <row r="1">
          <cell r="H1" t="str">
            <v>sì</v>
          </cell>
        </row>
        <row r="2">
          <cell r="H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testata21"/>
      <sheetName val="testata22"/>
      <sheetName val="testata23"/>
      <sheetName val="testata24"/>
      <sheetName val="testata25"/>
      <sheetName val="testata26"/>
      <sheetName val="testata27"/>
      <sheetName val="testata28"/>
      <sheetName val="testata29"/>
      <sheetName val="testata30"/>
      <sheetName val="testata31"/>
      <sheetName val="testata32"/>
      <sheetName val="testata33"/>
      <sheetName val="testata34"/>
      <sheetName val="testata35"/>
      <sheetName val="testata36"/>
      <sheetName val="testata37"/>
      <sheetName val="testata38"/>
      <sheetName val="testata39"/>
      <sheetName val="testata40"/>
      <sheetName val="testata41"/>
      <sheetName val="testata42"/>
      <sheetName val="testata43"/>
      <sheetName val="testata44"/>
      <sheetName val="testata45"/>
      <sheetName val="testata46"/>
      <sheetName val="testata47"/>
      <sheetName val="testata48"/>
      <sheetName val="Box"/>
      <sheetName val="Note"/>
      <sheetName val="Titoli"/>
      <sheetName val="D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6"/>
  <sheetViews>
    <sheetView showGridLines="0" tabSelected="1" zoomScaleNormal="100" workbookViewId="0"/>
  </sheetViews>
  <sheetFormatPr defaultRowHeight="10.199999999999999" x14ac:dyDescent="0.2"/>
  <cols>
    <col min="1" max="1" width="9.140625" customWidth="1"/>
    <col min="2" max="2" width="152.42578125" customWidth="1"/>
  </cols>
  <sheetData>
    <row r="2" spans="1:2" ht="16.8" x14ac:dyDescent="0.25">
      <c r="A2" s="134" t="s">
        <v>260</v>
      </c>
      <c r="B2" s="134"/>
    </row>
    <row r="3" spans="1:2" ht="26.25" customHeight="1" x14ac:dyDescent="0.35">
      <c r="A3" s="133" t="s">
        <v>158</v>
      </c>
      <c r="B3" s="133"/>
    </row>
    <row r="4" spans="1:2" ht="14.25" customHeight="1" x14ac:dyDescent="0.35">
      <c r="A4" s="72"/>
      <c r="B4" s="72"/>
    </row>
    <row r="5" spans="1:2" ht="16.8" x14ac:dyDescent="0.25">
      <c r="A5" s="132" t="s">
        <v>230</v>
      </c>
      <c r="B5" s="132"/>
    </row>
    <row r="6" spans="1:2" ht="20.25" customHeight="1" x14ac:dyDescent="0.5">
      <c r="A6" s="28" t="s">
        <v>57</v>
      </c>
      <c r="B6" s="27" t="str">
        <f>tab_e1!A1</f>
        <v>Tab. E.1 Secondo ciclo: iscritti per filiera e ordine di scuola, per provincia. A.S. 2020/21</v>
      </c>
    </row>
    <row r="7" spans="1:2" ht="20.25" customHeight="1" x14ac:dyDescent="0.5">
      <c r="A7" s="28" t="s">
        <v>57</v>
      </c>
      <c r="B7" s="27" t="str">
        <f>tab_e2!A1</f>
        <v>Tab. E.2 Secondo ciclo: andamento degli iscritti per filiera e ordine di scuola, nel decennio in Piemonte</v>
      </c>
    </row>
    <row r="8" spans="1:2" ht="20.25" customHeight="1" x14ac:dyDescent="0.5">
      <c r="A8" s="28" t="s">
        <v>57</v>
      </c>
      <c r="B8" s="27" t="str">
        <f>tab_e3!A1</f>
        <v xml:space="preserve">Tab. E.3 Scuola secondaria di II grado: evoluzione del numero di iscritti per provincia </v>
      </c>
    </row>
    <row r="9" spans="1:2" ht="20.25" customHeight="1" x14ac:dyDescent="0.5">
      <c r="A9" s="28" t="s">
        <v>57</v>
      </c>
      <c r="B9" s="27" t="str">
        <f>fig_e1!A1</f>
        <v>Fig. E.1  Contributo degli studenti con cittadinanza straniera all'andamento degli iscritti nella scuola secondaria di II grado</v>
      </c>
    </row>
    <row r="10" spans="1:2" ht="20.25" customHeight="1" x14ac:dyDescent="0.5">
      <c r="A10" s="28" t="s">
        <v>57</v>
      </c>
      <c r="B10" s="27" t="str">
        <f>fig_e2!A1</f>
        <v>Fig. E.2 Tasso di scolarizzazione degli adolescenti nella fascia di età 14-18anni, per sesso, livello di scuola  e filiera (scuola, agenzie formative) 2020/21</v>
      </c>
    </row>
    <row r="11" spans="1:2" ht="20.25" customHeight="1" x14ac:dyDescent="0.5">
      <c r="A11" s="28" t="s">
        <v>57</v>
      </c>
      <c r="B11" s="27" t="str">
        <f>fig_e3!A1</f>
        <v>Fig. E.3 Andamento degli iscritti nei corsi diurni della scuola secondaria di II grado, ultimo decennio</v>
      </c>
    </row>
    <row r="12" spans="1:2" ht="20.25" customHeight="1" x14ac:dyDescent="0.5">
      <c r="A12" s="28" t="s">
        <v>57</v>
      </c>
      <c r="B12" s="27" t="str">
        <f>tab_e4!A1</f>
        <v>Tab. E.4 Iscritti nei percorsi diurni della scuola secondaria di II grado e nei percorsi IeFP in agenzie formative, per anno di corso, 2020/21</v>
      </c>
    </row>
    <row r="13" spans="1:2" ht="20.25" customHeight="1" x14ac:dyDescent="0.25">
      <c r="A13" s="135" t="s">
        <v>231</v>
      </c>
      <c r="B13" s="135"/>
    </row>
    <row r="14" spans="1:2" ht="20.25" customHeight="1" x14ac:dyDescent="0.5">
      <c r="A14" s="28" t="s">
        <v>57</v>
      </c>
      <c r="B14" s="27" t="str">
        <f>tab_e5!A1</f>
        <v>Tab. E.5 Percorsi diurni nella scuola secondaria di II grado: iscritti per sesso, anno di corso e provincia, 2020/21</v>
      </c>
    </row>
    <row r="15" spans="1:2" ht="20.25" customHeight="1" x14ac:dyDescent="0.5">
      <c r="A15" s="28" t="s">
        <v>57</v>
      </c>
      <c r="B15" s="71" t="str">
        <f>tab_e6!A1</f>
        <v>Tab. E.6 Iscritti nei licei per indirizzo e anno di corso, corsi diurni, 2020/21</v>
      </c>
    </row>
    <row r="16" spans="1:2" ht="20.25" customHeight="1" x14ac:dyDescent="0.5">
      <c r="A16" s="28" t="s">
        <v>57</v>
      </c>
      <c r="B16" s="71" t="str">
        <f>fig_e4!A1</f>
        <v>Fig. E.4 Iscritti nei licei per indirizzo, corsi diurni, confronto anni 2018/19-2019/20-2020/21</v>
      </c>
    </row>
    <row r="17" spans="1:2" ht="20.25" customHeight="1" x14ac:dyDescent="0.5">
      <c r="A17" s="28" t="s">
        <v>57</v>
      </c>
      <c r="B17" s="71" t="str">
        <f>fig_e5!A1</f>
        <v>Fig. E.5 Percentuale di studentesse negli indirizzi liceali, corsi diurni, 2020/21</v>
      </c>
    </row>
    <row r="18" spans="1:2" ht="20.25" customHeight="1" x14ac:dyDescent="0.5">
      <c r="A18" s="28" t="s">
        <v>57</v>
      </c>
      <c r="B18" s="71" t="str">
        <f>tab_e7!A1</f>
        <v>Tab. E.7 Iscritti negli indirizzi, articolazioni e opzioni degli istituti tecnici, per anno di corso, corsi diurni, 2020/21</v>
      </c>
    </row>
    <row r="19" spans="1:2" ht="20.25" customHeight="1" x14ac:dyDescent="0.5">
      <c r="A19" s="28" t="s">
        <v>57</v>
      </c>
      <c r="B19" s="71" t="str">
        <f>fig_e6!A1</f>
        <v>Fig. E.6 Iscritti negli indirizzi degli istituti tecnici, corsi diurni, confronto anni 2018/19-2019/20-2020/21</v>
      </c>
    </row>
    <row r="20" spans="1:2" ht="20.25" customHeight="1" x14ac:dyDescent="0.5">
      <c r="A20" s="28" t="s">
        <v>57</v>
      </c>
      <c r="B20" s="71" t="str">
        <f>fig_e7!A1</f>
        <v>Fig. E.7 Percentuale di studentesse negli indirizzi degli istituti tecnici corsi diurni, 2020/21</v>
      </c>
    </row>
    <row r="21" spans="1:2" ht="20.25" customHeight="1" x14ac:dyDescent="0.5">
      <c r="A21" s="28" t="s">
        <v>57</v>
      </c>
      <c r="B21" s="71" t="str">
        <f>tab_e8!A1</f>
        <v>Tab. E.8 Iscritti negli indirizzi riformati e pre-riforma negli istituti professionali per anno di corso, corsi diurni, 2020/21</v>
      </c>
    </row>
    <row r="22" spans="1:2" ht="20.25" customHeight="1" x14ac:dyDescent="0.5">
      <c r="A22" s="28" t="s">
        <v>57</v>
      </c>
      <c r="B22" s="71" t="str">
        <f>fig_e8!A1</f>
        <v>Fig. E.8 Iscritti nelle prime classi degli istituti professionali, corsi diurni, confronto 2018/19-2019/20-2020/21</v>
      </c>
    </row>
    <row r="23" spans="1:2" ht="20.25" customHeight="1" x14ac:dyDescent="0.25">
      <c r="A23" s="136" t="s">
        <v>232</v>
      </c>
      <c r="B23" s="136"/>
    </row>
    <row r="24" spans="1:2" ht="20.25" customHeight="1" x14ac:dyDescent="0.5">
      <c r="A24" s="28" t="s">
        <v>57</v>
      </c>
      <c r="B24" s="27" t="str">
        <f>tab_e9!A1</f>
        <v>Tab. E.9 Iscritti ai corsi serali e preserali nella secondaria di II grado, valori assoluti e percentuali, 2020/21</v>
      </c>
    </row>
    <row r="25" spans="1:2" ht="20.25" customHeight="1" x14ac:dyDescent="0.5">
      <c r="A25" s="28" t="s">
        <v>57</v>
      </c>
      <c r="B25" s="27" t="str">
        <f>fig_e9!$A$1</f>
        <v>Fig. E.9  Caratteristiche socio-anagrafiche degli iscritti ai corsi serali e preserali, valori percentuali 2020/21</v>
      </c>
    </row>
    <row r="26" spans="1:2" ht="20.25" customHeight="1" x14ac:dyDescent="0.5">
      <c r="A26" s="28" t="s">
        <v>57</v>
      </c>
      <c r="B26" s="27" t="str">
        <f>fig_e10!A1</f>
        <v>Fig. E.10 Andamento degli iscritti ai corsi serali nella scuola secondaria di II grado, in Piemonte</v>
      </c>
    </row>
    <row r="27" spans="1:2" ht="20.25" customHeight="1" x14ac:dyDescent="0.25">
      <c r="A27" s="131" t="s">
        <v>233</v>
      </c>
      <c r="B27" s="131"/>
    </row>
    <row r="28" spans="1:2" ht="20.25" customHeight="1" x14ac:dyDescent="0.5">
      <c r="A28" s="28" t="s">
        <v>57</v>
      </c>
      <c r="B28" s="27" t="str">
        <f>tab_10!A1</f>
        <v>Tab. E.10 Iscritti e classi nei percorsi IeFP in agenzie formative per indirizzo e aree professionali, confronto triennio 2019/20-2021/22</v>
      </c>
    </row>
    <row r="29" spans="1:2" ht="20.25" customHeight="1" x14ac:dyDescent="0.25">
      <c r="B29" s="27"/>
    </row>
    <row r="30" spans="1:2" ht="20.25" customHeight="1" x14ac:dyDescent="0.25">
      <c r="A30" s="77" t="s">
        <v>330</v>
      </c>
      <c r="B30" s="27"/>
    </row>
    <row r="31" spans="1:2" ht="20.25" customHeight="1" x14ac:dyDescent="0.25">
      <c r="B31" s="27"/>
    </row>
    <row r="32" spans="1:2" ht="20.25" customHeight="1" x14ac:dyDescent="0.25">
      <c r="B32" s="27"/>
    </row>
    <row r="33" spans="2:2" ht="20.25" customHeight="1" x14ac:dyDescent="0.25">
      <c r="B33" s="27"/>
    </row>
    <row r="34" spans="2:2" ht="20.25" customHeight="1" x14ac:dyDescent="0.25">
      <c r="B34" s="27"/>
    </row>
    <row r="35" spans="2:2" ht="20.25" customHeight="1" x14ac:dyDescent="0.25">
      <c r="B35" s="27"/>
    </row>
    <row r="36" spans="2:2" ht="20.25" customHeight="1" x14ac:dyDescent="0.25">
      <c r="B36" s="27"/>
    </row>
    <row r="37" spans="2:2" ht="20.25" customHeight="1" x14ac:dyDescent="0.25">
      <c r="B37" s="27"/>
    </row>
    <row r="38" spans="2:2" ht="20.25" customHeight="1" x14ac:dyDescent="0.25">
      <c r="B38" s="27"/>
    </row>
    <row r="39" spans="2:2" ht="20.25" customHeight="1" x14ac:dyDescent="0.25">
      <c r="B39" s="27"/>
    </row>
    <row r="40" spans="2:2" ht="20.25" customHeight="1" x14ac:dyDescent="0.25">
      <c r="B40" s="27"/>
    </row>
    <row r="41" spans="2:2" ht="20.25" customHeight="1" x14ac:dyDescent="0.25">
      <c r="B41" s="27"/>
    </row>
    <row r="42" spans="2:2" ht="20.25" customHeight="1" x14ac:dyDescent="0.25">
      <c r="B42" s="27"/>
    </row>
    <row r="43" spans="2:2" ht="20.25" customHeight="1" x14ac:dyDescent="0.25">
      <c r="B43" s="27"/>
    </row>
    <row r="44" spans="2:2" ht="20.25" customHeight="1" x14ac:dyDescent="0.25">
      <c r="B44" s="27"/>
    </row>
    <row r="45" spans="2:2" ht="20.25" customHeight="1" x14ac:dyDescent="0.25">
      <c r="B45" s="27"/>
    </row>
    <row r="46" spans="2:2" ht="20.25" customHeight="1" x14ac:dyDescent="0.25">
      <c r="B46" s="27"/>
    </row>
    <row r="47" spans="2:2" ht="20.25" customHeight="1" x14ac:dyDescent="0.25">
      <c r="B47" s="27"/>
    </row>
    <row r="48" spans="2:2" ht="20.25" customHeight="1" x14ac:dyDescent="0.25">
      <c r="B48" s="27"/>
    </row>
    <row r="49" spans="2:2" ht="20.25" customHeight="1" x14ac:dyDescent="0.25">
      <c r="B49" s="27"/>
    </row>
    <row r="50" spans="2:2" ht="20.25" customHeight="1" x14ac:dyDescent="0.25">
      <c r="B50" s="27"/>
    </row>
    <row r="51" spans="2:2" ht="20.25" customHeight="1" x14ac:dyDescent="0.25">
      <c r="B51" s="27"/>
    </row>
    <row r="52" spans="2:2" ht="20.25" customHeight="1" x14ac:dyDescent="0.25">
      <c r="B52" s="27"/>
    </row>
    <row r="53" spans="2:2" ht="20.25" customHeight="1" x14ac:dyDescent="0.25">
      <c r="B53" s="27"/>
    </row>
    <row r="54" spans="2:2" ht="20.25" customHeight="1" x14ac:dyDescent="0.25">
      <c r="B54" s="27"/>
    </row>
    <row r="55" spans="2:2" ht="20.25" customHeight="1" x14ac:dyDescent="0.25">
      <c r="B55" s="27"/>
    </row>
    <row r="56" spans="2:2" ht="20.25" customHeight="1" x14ac:dyDescent="0.25">
      <c r="B56" s="27"/>
    </row>
    <row r="57" spans="2:2" ht="20.25" customHeight="1" x14ac:dyDescent="0.25">
      <c r="B57" s="27"/>
    </row>
    <row r="58" spans="2:2" ht="20.25" customHeight="1" x14ac:dyDescent="0.25">
      <c r="B58" s="27"/>
    </row>
    <row r="59" spans="2:2" ht="20.25" customHeight="1" x14ac:dyDescent="0.25">
      <c r="B59" s="27"/>
    </row>
    <row r="60" spans="2:2" ht="20.25" customHeight="1" x14ac:dyDescent="0.25">
      <c r="B60" s="27"/>
    </row>
    <row r="61" spans="2:2" ht="13.2" x14ac:dyDescent="0.25">
      <c r="B61" s="27"/>
    </row>
    <row r="62" spans="2:2" ht="13.2" x14ac:dyDescent="0.25">
      <c r="B62" s="27"/>
    </row>
    <row r="63" spans="2:2" ht="13.2" x14ac:dyDescent="0.25">
      <c r="B63" s="27"/>
    </row>
    <row r="64" spans="2:2" ht="13.2" x14ac:dyDescent="0.25">
      <c r="B64" s="27"/>
    </row>
    <row r="65" spans="2:2" ht="13.2" x14ac:dyDescent="0.25">
      <c r="B65" s="27"/>
    </row>
    <row r="66" spans="2:2" ht="13.2" x14ac:dyDescent="0.25">
      <c r="B66" s="27"/>
    </row>
  </sheetData>
  <mergeCells count="6">
    <mergeCell ref="A27:B27"/>
    <mergeCell ref="A5:B5"/>
    <mergeCell ref="A3:B3"/>
    <mergeCell ref="A2:B2"/>
    <mergeCell ref="A13:B13"/>
    <mergeCell ref="A23:B23"/>
  </mergeCells>
  <hyperlinks>
    <hyperlink ref="A6" location="tab_e1!A1" display="→"/>
    <hyperlink ref="A12" location="tab_e4!A1" display="→"/>
    <hyperlink ref="A7" location="tab_e2!A1" display="→"/>
    <hyperlink ref="A14" location="tab_e5!A1" display="→"/>
    <hyperlink ref="A9" location="fig_e1!A1" display="→"/>
    <hyperlink ref="A10" location="fig_e2!A1" display="→"/>
    <hyperlink ref="A25" location="fig_e8!A1" display="→"/>
    <hyperlink ref="A28" location="tab_10!A1" display="→"/>
    <hyperlink ref="A16" location="fig_e4!A1" display="→"/>
    <hyperlink ref="A8" location="tab_e3!A1" display="→"/>
    <hyperlink ref="A17" location="fig_e5!A1" display="→"/>
    <hyperlink ref="A22" location="fig_e8!A1" display="→"/>
    <hyperlink ref="A15" location="tab_e6!A1" display="→"/>
    <hyperlink ref="A19" location="fig_e6!A1" display="→"/>
    <hyperlink ref="A20" location="fig_e7!A1" display="→"/>
    <hyperlink ref="A21" location="tab_e8!A1" display="→"/>
    <hyperlink ref="A18" location="tab_e7!A1" display="→"/>
    <hyperlink ref="A24" location="tab_e9!A1" display="→"/>
    <hyperlink ref="A11" location="fig_e3!A1" display="→"/>
    <hyperlink ref="A26" location="fig_e10!A1" display="→"/>
  </hyperlinks>
  <pageMargins left="0.7" right="0.7" top="0.75" bottom="0.75" header="0.3" footer="0.3"/>
  <pageSetup paperSize="9" orientation="landscape" r:id="rId1"/>
  <headerFooter>
    <oddFooter>&amp;Cwww.sisform.piemonte.it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5"/>
  <sheetViews>
    <sheetView showGridLines="0" workbookViewId="0">
      <selection activeCell="A2" sqref="A2"/>
    </sheetView>
  </sheetViews>
  <sheetFormatPr defaultColWidth="8.85546875" defaultRowHeight="10.8" x14ac:dyDescent="0.25"/>
  <cols>
    <col min="1" max="1" width="39.7109375" style="10" customWidth="1"/>
    <col min="2" max="7" width="12.140625" style="10" customWidth="1"/>
    <col min="8" max="16384" width="8.85546875" style="10"/>
  </cols>
  <sheetData>
    <row r="1" spans="1:7" s="92" customFormat="1" ht="27.9" customHeight="1" x14ac:dyDescent="0.2">
      <c r="A1" s="91" t="s">
        <v>307</v>
      </c>
    </row>
    <row r="2" spans="1:7" x14ac:dyDescent="0.25">
      <c r="A2" s="82" t="s">
        <v>163</v>
      </c>
      <c r="B2" s="82" t="s">
        <v>36</v>
      </c>
      <c r="C2" s="82" t="s">
        <v>37</v>
      </c>
      <c r="D2" s="82" t="s">
        <v>38</v>
      </c>
      <c r="E2" s="82" t="s">
        <v>39</v>
      </c>
      <c r="F2" s="82" t="s">
        <v>40</v>
      </c>
      <c r="G2" s="82" t="s">
        <v>19</v>
      </c>
    </row>
    <row r="3" spans="1:7" x14ac:dyDescent="0.25">
      <c r="A3" s="78" t="s">
        <v>164</v>
      </c>
      <c r="B3" s="80">
        <v>1617</v>
      </c>
      <c r="C3" s="80">
        <v>1639</v>
      </c>
      <c r="D3" s="90" t="s">
        <v>10</v>
      </c>
      <c r="E3" s="90" t="s">
        <v>10</v>
      </c>
      <c r="F3" s="90" t="s">
        <v>10</v>
      </c>
      <c r="G3" s="80">
        <v>3256</v>
      </c>
    </row>
    <row r="4" spans="1:7" x14ac:dyDescent="0.25">
      <c r="A4" s="78" t="s">
        <v>165</v>
      </c>
      <c r="B4" s="90" t="s">
        <v>10</v>
      </c>
      <c r="C4" s="90" t="s">
        <v>10</v>
      </c>
      <c r="D4" s="80">
        <v>251</v>
      </c>
      <c r="E4" s="80">
        <v>205</v>
      </c>
      <c r="F4" s="80">
        <v>196</v>
      </c>
      <c r="G4" s="80">
        <v>652</v>
      </c>
    </row>
    <row r="5" spans="1:7" x14ac:dyDescent="0.25">
      <c r="A5" s="78" t="s">
        <v>166</v>
      </c>
      <c r="B5" s="90" t="s">
        <v>10</v>
      </c>
      <c r="C5" s="90" t="s">
        <v>10</v>
      </c>
      <c r="D5" s="80">
        <v>600</v>
      </c>
      <c r="E5" s="80">
        <v>616</v>
      </c>
      <c r="F5" s="80">
        <v>543</v>
      </c>
      <c r="G5" s="80">
        <v>1759</v>
      </c>
    </row>
    <row r="6" spans="1:7" x14ac:dyDescent="0.25">
      <c r="A6" s="78" t="s">
        <v>167</v>
      </c>
      <c r="B6" s="90" t="s">
        <v>10</v>
      </c>
      <c r="C6" s="90" t="s">
        <v>10</v>
      </c>
      <c r="D6" s="80">
        <v>112</v>
      </c>
      <c r="E6" s="80">
        <v>112</v>
      </c>
      <c r="F6" s="80">
        <v>110</v>
      </c>
      <c r="G6" s="80">
        <v>334</v>
      </c>
    </row>
    <row r="7" spans="1:7" x14ac:dyDescent="0.25">
      <c r="A7" s="78" t="s">
        <v>168</v>
      </c>
      <c r="B7" s="90" t="s">
        <v>10</v>
      </c>
      <c r="C7" s="90" t="s">
        <v>10</v>
      </c>
      <c r="D7" s="80">
        <v>305</v>
      </c>
      <c r="E7" s="80">
        <v>338</v>
      </c>
      <c r="F7" s="80">
        <v>315</v>
      </c>
      <c r="G7" s="80">
        <v>958</v>
      </c>
    </row>
    <row r="8" spans="1:7" x14ac:dyDescent="0.25">
      <c r="A8" s="78" t="s">
        <v>169</v>
      </c>
      <c r="B8" s="90" t="s">
        <v>10</v>
      </c>
      <c r="C8" s="90" t="s">
        <v>10</v>
      </c>
      <c r="D8" s="80">
        <v>152</v>
      </c>
      <c r="E8" s="80">
        <v>134</v>
      </c>
      <c r="F8" s="80">
        <v>141</v>
      </c>
      <c r="G8" s="80">
        <v>427</v>
      </c>
    </row>
    <row r="9" spans="1:7" x14ac:dyDescent="0.25">
      <c r="A9" s="78" t="s">
        <v>170</v>
      </c>
      <c r="B9" s="90" t="s">
        <v>10</v>
      </c>
      <c r="C9" s="90" t="s">
        <v>10</v>
      </c>
      <c r="D9" s="80">
        <v>50</v>
      </c>
      <c r="E9" s="80">
        <v>55</v>
      </c>
      <c r="F9" s="80">
        <v>31</v>
      </c>
      <c r="G9" s="80">
        <v>136</v>
      </c>
    </row>
    <row r="10" spans="1:7" x14ac:dyDescent="0.25">
      <c r="A10" s="81" t="s">
        <v>171</v>
      </c>
      <c r="B10" s="76">
        <v>1617</v>
      </c>
      <c r="C10" s="76">
        <v>1639</v>
      </c>
      <c r="D10" s="76">
        <v>1470</v>
      </c>
      <c r="E10" s="76">
        <v>1460</v>
      </c>
      <c r="F10" s="76">
        <v>1336</v>
      </c>
      <c r="G10" s="76">
        <v>7522</v>
      </c>
    </row>
    <row r="11" spans="1:7" x14ac:dyDescent="0.25">
      <c r="A11" s="78" t="s">
        <v>172</v>
      </c>
      <c r="B11" s="80">
        <v>1734</v>
      </c>
      <c r="C11" s="80">
        <v>1744</v>
      </c>
      <c r="D11" s="80">
        <v>1601</v>
      </c>
      <c r="E11" s="80">
        <v>1527</v>
      </c>
      <c r="F11" s="80">
        <v>1370</v>
      </c>
      <c r="G11" s="80">
        <v>7976</v>
      </c>
    </row>
    <row r="12" spans="1:7" x14ac:dyDescent="0.25">
      <c r="A12" s="78" t="s">
        <v>173</v>
      </c>
      <c r="B12" s="90" t="s">
        <v>10</v>
      </c>
      <c r="C12" s="80">
        <v>11</v>
      </c>
      <c r="D12" s="80">
        <v>18</v>
      </c>
      <c r="E12" s="90" t="s">
        <v>10</v>
      </c>
      <c r="F12" s="90" t="s">
        <v>10</v>
      </c>
      <c r="G12" s="80">
        <v>29</v>
      </c>
    </row>
    <row r="13" spans="1:7" x14ac:dyDescent="0.25">
      <c r="A13" s="81" t="s">
        <v>174</v>
      </c>
      <c r="B13" s="76">
        <v>1734</v>
      </c>
      <c r="C13" s="76">
        <v>1755</v>
      </c>
      <c r="D13" s="76">
        <v>1619</v>
      </c>
      <c r="E13" s="76">
        <v>1527</v>
      </c>
      <c r="F13" s="76">
        <v>1370</v>
      </c>
      <c r="G13" s="76">
        <v>8005</v>
      </c>
    </row>
    <row r="14" spans="1:7" x14ac:dyDescent="0.25">
      <c r="A14" s="78" t="s">
        <v>175</v>
      </c>
      <c r="B14" s="80">
        <v>3169</v>
      </c>
      <c r="C14" s="80">
        <v>3276</v>
      </c>
      <c r="D14" s="80">
        <v>2823</v>
      </c>
      <c r="E14" s="80">
        <v>3062</v>
      </c>
      <c r="F14" s="80">
        <v>2886</v>
      </c>
      <c r="G14" s="80">
        <v>15216</v>
      </c>
    </row>
    <row r="15" spans="1:7" x14ac:dyDescent="0.25">
      <c r="A15" s="78" t="s">
        <v>176</v>
      </c>
      <c r="B15" s="80">
        <v>25</v>
      </c>
      <c r="C15" s="80">
        <v>16</v>
      </c>
      <c r="D15" s="80">
        <v>35</v>
      </c>
      <c r="E15" s="80" t="s">
        <v>10</v>
      </c>
      <c r="F15" s="80" t="s">
        <v>10</v>
      </c>
      <c r="G15" s="80">
        <v>76</v>
      </c>
    </row>
    <row r="16" spans="1:7" x14ac:dyDescent="0.25">
      <c r="A16" s="81" t="s">
        <v>177</v>
      </c>
      <c r="B16" s="76">
        <v>3194</v>
      </c>
      <c r="C16" s="76">
        <v>3292</v>
      </c>
      <c r="D16" s="76">
        <v>2858</v>
      </c>
      <c r="E16" s="76">
        <v>3062</v>
      </c>
      <c r="F16" s="76">
        <v>2886</v>
      </c>
      <c r="G16" s="76">
        <v>15292</v>
      </c>
    </row>
    <row r="17" spans="1:7" x14ac:dyDescent="0.25">
      <c r="A17" s="78" t="s">
        <v>178</v>
      </c>
      <c r="B17" s="80">
        <v>236</v>
      </c>
      <c r="C17" s="80">
        <v>211</v>
      </c>
      <c r="D17" s="80">
        <v>243</v>
      </c>
      <c r="E17" s="80">
        <v>193</v>
      </c>
      <c r="F17" s="80">
        <v>136</v>
      </c>
      <c r="G17" s="80">
        <v>1019</v>
      </c>
    </row>
    <row r="18" spans="1:7" x14ac:dyDescent="0.25">
      <c r="A18" s="78" t="s">
        <v>179</v>
      </c>
      <c r="B18" s="80">
        <v>67</v>
      </c>
      <c r="C18" s="80">
        <v>75</v>
      </c>
      <c r="D18" s="80">
        <v>40</v>
      </c>
      <c r="E18" s="80">
        <v>40</v>
      </c>
      <c r="F18" s="80">
        <v>39</v>
      </c>
      <c r="G18" s="80">
        <v>261</v>
      </c>
    </row>
    <row r="19" spans="1:7" x14ac:dyDescent="0.25">
      <c r="A19" s="81" t="s">
        <v>180</v>
      </c>
      <c r="B19" s="76">
        <v>303</v>
      </c>
      <c r="C19" s="76">
        <v>286</v>
      </c>
      <c r="D19" s="76">
        <v>283</v>
      </c>
      <c r="E19" s="76">
        <v>233</v>
      </c>
      <c r="F19" s="76">
        <v>175</v>
      </c>
      <c r="G19" s="76">
        <v>1280</v>
      </c>
    </row>
    <row r="20" spans="1:7" x14ac:dyDescent="0.25">
      <c r="A20" s="78" t="s">
        <v>181</v>
      </c>
      <c r="B20" s="80">
        <v>4133</v>
      </c>
      <c r="C20" s="80">
        <v>4180</v>
      </c>
      <c r="D20" s="80">
        <v>3966</v>
      </c>
      <c r="E20" s="80">
        <v>3940</v>
      </c>
      <c r="F20" s="80">
        <v>3701</v>
      </c>
      <c r="G20" s="80">
        <v>19920</v>
      </c>
    </row>
    <row r="21" spans="1:7" x14ac:dyDescent="0.25">
      <c r="A21" s="78" t="s">
        <v>182</v>
      </c>
      <c r="B21" s="80">
        <v>26</v>
      </c>
      <c r="C21" s="80">
        <v>17</v>
      </c>
      <c r="D21" s="80">
        <v>24</v>
      </c>
      <c r="E21" s="80">
        <v>0</v>
      </c>
      <c r="F21" s="80">
        <v>0</v>
      </c>
      <c r="G21" s="80">
        <v>67</v>
      </c>
    </row>
    <row r="22" spans="1:7" x14ac:dyDescent="0.25">
      <c r="A22" s="78" t="s">
        <v>183</v>
      </c>
      <c r="B22" s="80">
        <v>598</v>
      </c>
      <c r="C22" s="80">
        <v>632</v>
      </c>
      <c r="D22" s="80">
        <v>600</v>
      </c>
      <c r="E22" s="80">
        <v>544</v>
      </c>
      <c r="F22" s="80">
        <v>465</v>
      </c>
      <c r="G22" s="80">
        <v>2839</v>
      </c>
    </row>
    <row r="23" spans="1:7" x14ac:dyDescent="0.25">
      <c r="A23" s="78" t="s">
        <v>184</v>
      </c>
      <c r="B23" s="80">
        <v>4112</v>
      </c>
      <c r="C23" s="80">
        <v>3774</v>
      </c>
      <c r="D23" s="80">
        <v>3400</v>
      </c>
      <c r="E23" s="80">
        <v>3178</v>
      </c>
      <c r="F23" s="80">
        <v>2937</v>
      </c>
      <c r="G23" s="80">
        <v>17401</v>
      </c>
    </row>
    <row r="24" spans="1:7" x14ac:dyDescent="0.25">
      <c r="A24" s="78" t="s">
        <v>185</v>
      </c>
      <c r="B24" s="80" t="s">
        <v>10</v>
      </c>
      <c r="C24" s="80">
        <v>17</v>
      </c>
      <c r="D24" s="80">
        <v>12</v>
      </c>
      <c r="E24" s="80" t="s">
        <v>10</v>
      </c>
      <c r="F24" s="80" t="s">
        <v>10</v>
      </c>
      <c r="G24" s="80">
        <v>29</v>
      </c>
    </row>
    <row r="25" spans="1:7" x14ac:dyDescent="0.25">
      <c r="A25" s="81" t="s">
        <v>186</v>
      </c>
      <c r="B25" s="76">
        <v>8869</v>
      </c>
      <c r="C25" s="76">
        <v>8620</v>
      </c>
      <c r="D25" s="76">
        <v>8002</v>
      </c>
      <c r="E25" s="76">
        <v>7662</v>
      </c>
      <c r="F25" s="76">
        <v>7103</v>
      </c>
      <c r="G25" s="76">
        <v>40256</v>
      </c>
    </row>
    <row r="26" spans="1:7" x14ac:dyDescent="0.25">
      <c r="A26" s="78" t="s">
        <v>187</v>
      </c>
      <c r="B26" s="80">
        <v>2280</v>
      </c>
      <c r="C26" s="80">
        <v>2295</v>
      </c>
      <c r="D26" s="80">
        <v>2002</v>
      </c>
      <c r="E26" s="80">
        <v>1934</v>
      </c>
      <c r="F26" s="80">
        <v>1738</v>
      </c>
      <c r="G26" s="80">
        <v>10249</v>
      </c>
    </row>
    <row r="27" spans="1:7" x14ac:dyDescent="0.25">
      <c r="A27" s="78" t="s">
        <v>188</v>
      </c>
      <c r="B27" s="80" t="s">
        <v>10</v>
      </c>
      <c r="C27" s="80">
        <v>15</v>
      </c>
      <c r="D27" s="80">
        <v>15</v>
      </c>
      <c r="E27" s="80" t="s">
        <v>10</v>
      </c>
      <c r="F27" s="80" t="s">
        <v>10</v>
      </c>
      <c r="G27" s="80">
        <v>30</v>
      </c>
    </row>
    <row r="28" spans="1:7" x14ac:dyDescent="0.25">
      <c r="A28" s="78" t="s">
        <v>189</v>
      </c>
      <c r="B28" s="80">
        <v>1191</v>
      </c>
      <c r="C28" s="80">
        <v>1292</v>
      </c>
      <c r="D28" s="80">
        <v>1183</v>
      </c>
      <c r="E28" s="80">
        <v>1101</v>
      </c>
      <c r="F28" s="80">
        <v>932</v>
      </c>
      <c r="G28" s="80">
        <v>5699</v>
      </c>
    </row>
    <row r="29" spans="1:7" x14ac:dyDescent="0.25">
      <c r="A29" s="81" t="s">
        <v>190</v>
      </c>
      <c r="B29" s="76">
        <v>3471</v>
      </c>
      <c r="C29" s="76">
        <v>3602</v>
      </c>
      <c r="D29" s="76">
        <v>3200</v>
      </c>
      <c r="E29" s="76">
        <v>3035</v>
      </c>
      <c r="F29" s="76">
        <v>2670</v>
      </c>
      <c r="G29" s="76">
        <v>15978</v>
      </c>
    </row>
    <row r="30" spans="1:7" x14ac:dyDescent="0.25">
      <c r="A30" s="78" t="s">
        <v>234</v>
      </c>
      <c r="B30" s="80">
        <v>43</v>
      </c>
      <c r="C30" s="80">
        <v>29</v>
      </c>
      <c r="D30" s="80">
        <v>26</v>
      </c>
      <c r="E30" s="80">
        <v>32</v>
      </c>
      <c r="F30" s="80">
        <v>30</v>
      </c>
      <c r="G30" s="80">
        <v>160</v>
      </c>
    </row>
    <row r="31" spans="1:7" ht="12.9" customHeight="1" x14ac:dyDescent="0.25">
      <c r="A31" s="78" t="s">
        <v>192</v>
      </c>
      <c r="B31" s="80">
        <v>29</v>
      </c>
      <c r="C31" s="80">
        <v>23</v>
      </c>
      <c r="D31" s="80">
        <v>35</v>
      </c>
      <c r="E31" s="80">
        <v>34</v>
      </c>
      <c r="F31" s="80">
        <v>0</v>
      </c>
      <c r="G31" s="80">
        <v>121</v>
      </c>
    </row>
    <row r="32" spans="1:7" ht="13.5" customHeight="1" x14ac:dyDescent="0.25">
      <c r="A32" s="81" t="s">
        <v>234</v>
      </c>
      <c r="B32" s="76">
        <v>72</v>
      </c>
      <c r="C32" s="76">
        <v>52</v>
      </c>
      <c r="D32" s="76">
        <v>61</v>
      </c>
      <c r="E32" s="76">
        <v>66</v>
      </c>
      <c r="F32" s="76">
        <v>30</v>
      </c>
      <c r="G32" s="76">
        <v>281</v>
      </c>
    </row>
    <row r="33" spans="1:7" ht="21" customHeight="1" x14ac:dyDescent="0.25">
      <c r="A33" s="81" t="s">
        <v>191</v>
      </c>
      <c r="B33" s="76">
        <v>19260</v>
      </c>
      <c r="C33" s="76">
        <v>19246</v>
      </c>
      <c r="D33" s="76">
        <v>17493</v>
      </c>
      <c r="E33" s="76">
        <v>17045</v>
      </c>
      <c r="F33" s="76">
        <v>15570</v>
      </c>
      <c r="G33" s="76">
        <v>88614</v>
      </c>
    </row>
    <row r="35" spans="1:7" x14ac:dyDescent="0.25">
      <c r="A35" s="2" t="s">
        <v>138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6"/>
  <sheetViews>
    <sheetView showGridLines="0" zoomScaleNormal="100" workbookViewId="0"/>
  </sheetViews>
  <sheetFormatPr defaultColWidth="9.28515625" defaultRowHeight="10.8" x14ac:dyDescent="0.25"/>
  <cols>
    <col min="1" max="1" width="21.85546875" style="20" customWidth="1"/>
    <col min="2" max="9" width="9.28515625" style="20"/>
    <col min="10" max="10" width="21.85546875" style="20" customWidth="1"/>
    <col min="11" max="16384" width="9.28515625" style="20"/>
  </cols>
  <sheetData>
    <row r="1" spans="1:1" ht="25.8" customHeight="1" x14ac:dyDescent="0.25">
      <c r="A1" s="19" t="s">
        <v>315</v>
      </c>
    </row>
    <row r="4" spans="1:1" x14ac:dyDescent="0.25">
      <c r="A4" s="21"/>
    </row>
    <row r="22" spans="1:10" ht="23.25" customHeight="1" x14ac:dyDescent="0.25">
      <c r="A22" s="2" t="s">
        <v>138</v>
      </c>
      <c r="E22" s="23"/>
      <c r="J22" s="23"/>
    </row>
    <row r="23" spans="1:10" x14ac:dyDescent="0.25">
      <c r="A23" s="20" t="s">
        <v>193</v>
      </c>
    </row>
    <row r="25" spans="1:10" x14ac:dyDescent="0.25">
      <c r="A25" s="32"/>
      <c r="B25" s="32" t="s">
        <v>139</v>
      </c>
      <c r="C25" s="32" t="s">
        <v>155</v>
      </c>
      <c r="D25" s="32" t="s">
        <v>256</v>
      </c>
    </row>
    <row r="26" spans="1:10" x14ac:dyDescent="0.25">
      <c r="A26" s="32" t="s">
        <v>154</v>
      </c>
      <c r="B26" s="57">
        <v>257</v>
      </c>
      <c r="C26" s="57">
        <v>268</v>
      </c>
      <c r="D26" s="57">
        <v>281</v>
      </c>
    </row>
    <row r="27" spans="1:10" x14ac:dyDescent="0.25">
      <c r="A27" s="34" t="s">
        <v>76</v>
      </c>
      <c r="B27" s="57">
        <v>1054</v>
      </c>
      <c r="C27" s="57">
        <v>1160</v>
      </c>
      <c r="D27" s="57">
        <v>1280</v>
      </c>
    </row>
    <row r="28" spans="1:10" x14ac:dyDescent="0.25">
      <c r="A28" s="32" t="s">
        <v>152</v>
      </c>
      <c r="B28" s="57">
        <v>2381</v>
      </c>
      <c r="C28" s="57">
        <v>2683</v>
      </c>
      <c r="D28" s="57">
        <v>2839</v>
      </c>
    </row>
    <row r="29" spans="1:10" x14ac:dyDescent="0.25">
      <c r="A29" s="32" t="s">
        <v>153</v>
      </c>
      <c r="B29" s="57">
        <v>4878</v>
      </c>
      <c r="C29" s="57">
        <v>5277</v>
      </c>
      <c r="D29" s="57">
        <v>5729</v>
      </c>
    </row>
    <row r="30" spans="1:10" x14ac:dyDescent="0.25">
      <c r="A30" s="34" t="s">
        <v>74</v>
      </c>
      <c r="B30" s="57">
        <v>7251</v>
      </c>
      <c r="C30" s="57">
        <v>7316</v>
      </c>
      <c r="D30" s="57">
        <v>7522</v>
      </c>
    </row>
    <row r="31" spans="1:10" x14ac:dyDescent="0.25">
      <c r="A31" s="32" t="s">
        <v>93</v>
      </c>
      <c r="B31" s="57">
        <v>7982</v>
      </c>
      <c r="C31" s="57">
        <v>7815</v>
      </c>
      <c r="D31" s="57">
        <v>8005</v>
      </c>
    </row>
    <row r="32" spans="1:10" x14ac:dyDescent="0.25">
      <c r="A32" s="32" t="s">
        <v>78</v>
      </c>
      <c r="B32" s="57">
        <v>9637</v>
      </c>
      <c r="C32" s="57">
        <v>9756</v>
      </c>
      <c r="D32" s="57">
        <v>10249</v>
      </c>
    </row>
    <row r="33" spans="1:4" x14ac:dyDescent="0.25">
      <c r="A33" s="32" t="s">
        <v>75</v>
      </c>
      <c r="B33" s="57">
        <v>15196</v>
      </c>
      <c r="C33" s="57">
        <v>15143</v>
      </c>
      <c r="D33" s="57">
        <v>15292</v>
      </c>
    </row>
    <row r="34" spans="1:4" x14ac:dyDescent="0.25">
      <c r="A34" s="32" t="s">
        <v>151</v>
      </c>
      <c r="B34" s="57">
        <v>16037</v>
      </c>
      <c r="C34" s="57">
        <v>16204</v>
      </c>
      <c r="D34" s="57">
        <v>17430</v>
      </c>
    </row>
    <row r="35" spans="1:4" x14ac:dyDescent="0.25">
      <c r="A35" s="33" t="s">
        <v>77</v>
      </c>
      <c r="B35" s="57">
        <v>20021</v>
      </c>
      <c r="C35" s="57">
        <v>20228</v>
      </c>
      <c r="D35" s="57">
        <v>19987</v>
      </c>
    </row>
    <row r="36" spans="1:4" x14ac:dyDescent="0.25">
      <c r="A36" s="34" t="s">
        <v>19</v>
      </c>
      <c r="B36" s="57">
        <f>SUM(B26:B35)</f>
        <v>84694</v>
      </c>
      <c r="C36" s="57">
        <f t="shared" ref="C36:D36" si="0">SUM(C26:C35)</f>
        <v>85850</v>
      </c>
      <c r="D36" s="57">
        <f t="shared" si="0"/>
        <v>88614</v>
      </c>
    </row>
  </sheetData>
  <sortState ref="A26:D36">
    <sortCondition ref="D26"/>
  </sortState>
  <pageMargins left="0.51181102362204722" right="0.39370078740157483" top="0.98425196850393704" bottom="0.98425196850393704" header="0.51181102362204722" footer="0.51181102362204722"/>
  <pageSetup paperSize="9" orientation="portrait" verticalDpi="1200" r:id="rId1"/>
  <headerFooter alignWithMargins="0">
    <oddFooter>&amp;Cwww.sisform.piemonte.it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6"/>
  <sheetViews>
    <sheetView showGridLines="0" zoomScaleNormal="100" workbookViewId="0"/>
  </sheetViews>
  <sheetFormatPr defaultColWidth="9.28515625" defaultRowHeight="10.8" x14ac:dyDescent="0.25"/>
  <cols>
    <col min="1" max="1" width="21.85546875" style="20" customWidth="1"/>
    <col min="2" max="9" width="9.28515625" style="20"/>
    <col min="10" max="10" width="21.85546875" style="20" customWidth="1"/>
    <col min="11" max="16384" width="9.28515625" style="20"/>
  </cols>
  <sheetData>
    <row r="1" spans="1:1" ht="27" customHeight="1" x14ac:dyDescent="0.25">
      <c r="A1" s="19" t="s">
        <v>314</v>
      </c>
    </row>
    <row r="4" spans="1:1" x14ac:dyDescent="0.25">
      <c r="A4" s="21"/>
    </row>
    <row r="22" spans="1:10" ht="23.25" customHeight="1" x14ac:dyDescent="0.25">
      <c r="A22" s="2" t="s">
        <v>138</v>
      </c>
      <c r="E22" s="94"/>
      <c r="J22" s="94"/>
    </row>
    <row r="23" spans="1:10" x14ac:dyDescent="0.25">
      <c r="A23" s="20" t="s">
        <v>236</v>
      </c>
    </row>
    <row r="25" spans="1:10" x14ac:dyDescent="0.25">
      <c r="A25" s="96"/>
      <c r="B25" s="96" t="s">
        <v>235</v>
      </c>
    </row>
    <row r="26" spans="1:10" x14ac:dyDescent="0.25">
      <c r="A26" s="96" t="s">
        <v>151</v>
      </c>
      <c r="B26" s="98">
        <v>34.39472174411933</v>
      </c>
    </row>
    <row r="27" spans="1:10" x14ac:dyDescent="0.25">
      <c r="A27" s="96" t="s">
        <v>152</v>
      </c>
      <c r="B27" s="98">
        <v>34.554420570623456</v>
      </c>
    </row>
    <row r="28" spans="1:10" x14ac:dyDescent="0.25">
      <c r="A28" s="99" t="s">
        <v>234</v>
      </c>
      <c r="B28" s="98">
        <v>50.533807829181498</v>
      </c>
    </row>
    <row r="29" spans="1:10" x14ac:dyDescent="0.25">
      <c r="A29" s="99" t="s">
        <v>77</v>
      </c>
      <c r="B29" s="98">
        <v>52.459098413969087</v>
      </c>
    </row>
    <row r="30" spans="1:10" x14ac:dyDescent="0.25">
      <c r="A30" s="96" t="s">
        <v>76</v>
      </c>
      <c r="B30" s="98">
        <v>56.328124999999993</v>
      </c>
    </row>
    <row r="31" spans="1:10" x14ac:dyDescent="0.25">
      <c r="A31" s="99" t="s">
        <v>286</v>
      </c>
      <c r="B31" s="98">
        <v>61.554607624077462</v>
      </c>
    </row>
    <row r="32" spans="1:10" x14ac:dyDescent="0.25">
      <c r="A32" s="96" t="s">
        <v>153</v>
      </c>
      <c r="B32" s="98">
        <v>65.631000174550536</v>
      </c>
    </row>
    <row r="33" spans="1:2" x14ac:dyDescent="0.25">
      <c r="A33" s="96" t="s">
        <v>93</v>
      </c>
      <c r="B33" s="98">
        <v>70.993129294191121</v>
      </c>
    </row>
    <row r="34" spans="1:2" x14ac:dyDescent="0.25">
      <c r="A34" s="96" t="s">
        <v>74</v>
      </c>
      <c r="B34" s="98">
        <v>72.946024993352836</v>
      </c>
    </row>
    <row r="35" spans="1:2" x14ac:dyDescent="0.25">
      <c r="A35" s="100" t="s">
        <v>75</v>
      </c>
      <c r="B35" s="98">
        <v>80.506147004969918</v>
      </c>
    </row>
    <row r="36" spans="1:2" x14ac:dyDescent="0.25">
      <c r="A36" s="96" t="s">
        <v>78</v>
      </c>
      <c r="B36" s="98">
        <v>87.628061274270664</v>
      </c>
    </row>
  </sheetData>
  <sortState ref="A26:B36">
    <sortCondition ref="B26"/>
  </sortState>
  <pageMargins left="0.51181102362204722" right="0.39370078740157483" top="0.98425196850393704" bottom="0.98425196850393704" header="0.51181102362204722" footer="0.51181102362204722"/>
  <pageSetup paperSize="9" orientation="portrait" verticalDpi="1200" r:id="rId1"/>
  <headerFooter alignWithMargins="0">
    <oddFooter>&amp;Cwww.sisform.piemonte.it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48"/>
  <sheetViews>
    <sheetView showGridLines="0" workbookViewId="0">
      <selection activeCell="A11" sqref="A11"/>
    </sheetView>
  </sheetViews>
  <sheetFormatPr defaultColWidth="8.85546875" defaultRowHeight="10.8" x14ac:dyDescent="0.25"/>
  <cols>
    <col min="1" max="1" width="29.140625" style="10" customWidth="1"/>
    <col min="2" max="2" width="43.42578125" style="10" customWidth="1"/>
    <col min="3" max="8" width="11.42578125" style="10" customWidth="1"/>
    <col min="9" max="16384" width="8.85546875" style="10"/>
  </cols>
  <sheetData>
    <row r="1" spans="1:8" s="92" customFormat="1" ht="27.9" customHeight="1" x14ac:dyDescent="0.2">
      <c r="A1" s="91" t="s">
        <v>308</v>
      </c>
    </row>
    <row r="2" spans="1:8" x14ac:dyDescent="0.25">
      <c r="A2" s="105" t="s">
        <v>237</v>
      </c>
      <c r="B2" s="106"/>
      <c r="C2" s="112"/>
      <c r="D2" s="112"/>
      <c r="E2" s="112"/>
      <c r="F2" s="112"/>
      <c r="G2" s="112"/>
      <c r="H2" s="112"/>
    </row>
    <row r="3" spans="1:8" x14ac:dyDescent="0.25">
      <c r="A3" s="93" t="s">
        <v>270</v>
      </c>
      <c r="B3" s="107" t="s">
        <v>195</v>
      </c>
      <c r="C3" s="82" t="s">
        <v>36</v>
      </c>
      <c r="D3" s="82" t="s">
        <v>37</v>
      </c>
      <c r="E3" s="82" t="s">
        <v>38</v>
      </c>
      <c r="F3" s="82" t="s">
        <v>39</v>
      </c>
      <c r="G3" s="82" t="s">
        <v>40</v>
      </c>
      <c r="H3" s="82" t="s">
        <v>19</v>
      </c>
    </row>
    <row r="4" spans="1:8" ht="10.8" customHeight="1" x14ac:dyDescent="0.25">
      <c r="A4" s="148" t="s">
        <v>196</v>
      </c>
      <c r="B4" s="108" t="s">
        <v>197</v>
      </c>
      <c r="C4" s="80">
        <v>2760</v>
      </c>
      <c r="D4" s="80">
        <v>3085</v>
      </c>
      <c r="E4" s="90" t="s">
        <v>10</v>
      </c>
      <c r="F4" s="90" t="s">
        <v>10</v>
      </c>
      <c r="G4" s="90" t="s">
        <v>10</v>
      </c>
      <c r="H4" s="80">
        <v>5845</v>
      </c>
    </row>
    <row r="5" spans="1:8" x14ac:dyDescent="0.25">
      <c r="A5" s="149"/>
      <c r="B5" s="108" t="s">
        <v>196</v>
      </c>
      <c r="C5" s="90" t="s">
        <v>10</v>
      </c>
      <c r="D5" s="90" t="s">
        <v>10</v>
      </c>
      <c r="E5" s="80">
        <v>1381</v>
      </c>
      <c r="F5" s="80">
        <v>1367</v>
      </c>
      <c r="G5" s="80">
        <v>1259</v>
      </c>
      <c r="H5" s="80">
        <v>4007</v>
      </c>
    </row>
    <row r="6" spans="1:8" x14ac:dyDescent="0.25">
      <c r="A6" s="149"/>
      <c r="B6" s="108" t="s">
        <v>198</v>
      </c>
      <c r="C6" s="90" t="s">
        <v>10</v>
      </c>
      <c r="D6" s="90" t="s">
        <v>10</v>
      </c>
      <c r="E6" s="80">
        <v>757</v>
      </c>
      <c r="F6" s="80">
        <v>632</v>
      </c>
      <c r="G6" s="80">
        <v>599</v>
      </c>
      <c r="H6" s="80">
        <v>1988</v>
      </c>
    </row>
    <row r="7" spans="1:8" x14ac:dyDescent="0.25">
      <c r="A7" s="150"/>
      <c r="B7" s="108" t="s">
        <v>199</v>
      </c>
      <c r="C7" s="90" t="s">
        <v>10</v>
      </c>
      <c r="D7" s="90" t="s">
        <v>10</v>
      </c>
      <c r="E7" s="80">
        <v>634</v>
      </c>
      <c r="F7" s="80">
        <v>558</v>
      </c>
      <c r="G7" s="80">
        <v>460</v>
      </c>
      <c r="H7" s="80">
        <v>1652</v>
      </c>
    </row>
    <row r="8" spans="1:8" x14ac:dyDescent="0.25">
      <c r="A8" s="109" t="s">
        <v>200</v>
      </c>
      <c r="B8" s="108" t="s">
        <v>200</v>
      </c>
      <c r="C8" s="90">
        <v>1261</v>
      </c>
      <c r="D8" s="90">
        <v>1378</v>
      </c>
      <c r="E8" s="90">
        <v>1334</v>
      </c>
      <c r="F8" s="90">
        <v>1256</v>
      </c>
      <c r="G8" s="90">
        <v>1085</v>
      </c>
      <c r="H8" s="90">
        <v>6314</v>
      </c>
    </row>
    <row r="9" spans="1:8" x14ac:dyDescent="0.25">
      <c r="A9" s="151" t="s">
        <v>201</v>
      </c>
      <c r="B9" s="152"/>
      <c r="C9" s="110">
        <v>4021</v>
      </c>
      <c r="D9" s="110">
        <v>4463</v>
      </c>
      <c r="E9" s="110">
        <v>4106</v>
      </c>
      <c r="F9" s="110">
        <v>3813</v>
      </c>
      <c r="G9" s="110">
        <v>3403</v>
      </c>
      <c r="H9" s="110">
        <v>19806</v>
      </c>
    </row>
    <row r="10" spans="1:8" ht="23.4" customHeight="1" x14ac:dyDescent="0.25">
      <c r="A10" s="105" t="s">
        <v>238</v>
      </c>
      <c r="B10" s="106"/>
      <c r="C10" s="112"/>
      <c r="D10" s="112"/>
      <c r="E10" s="112"/>
      <c r="F10" s="112"/>
      <c r="G10" s="112"/>
      <c r="H10" s="112"/>
    </row>
    <row r="11" spans="1:8" x14ac:dyDescent="0.25">
      <c r="A11" s="93" t="s">
        <v>270</v>
      </c>
      <c r="B11" s="107" t="s">
        <v>195</v>
      </c>
      <c r="C11" s="82" t="s">
        <v>36</v>
      </c>
      <c r="D11" s="82" t="s">
        <v>37</v>
      </c>
      <c r="E11" s="82" t="s">
        <v>38</v>
      </c>
      <c r="F11" s="82" t="s">
        <v>39</v>
      </c>
      <c r="G11" s="82" t="s">
        <v>40</v>
      </c>
      <c r="H11" s="82" t="s">
        <v>19</v>
      </c>
    </row>
    <row r="12" spans="1:8" ht="10.8" customHeight="1" x14ac:dyDescent="0.25">
      <c r="A12" s="153" t="s">
        <v>221</v>
      </c>
      <c r="B12" s="108" t="s">
        <v>197</v>
      </c>
      <c r="C12" s="79">
        <v>715</v>
      </c>
      <c r="D12" s="79">
        <v>759</v>
      </c>
      <c r="E12" s="90" t="s">
        <v>10</v>
      </c>
      <c r="F12" s="90" t="s">
        <v>10</v>
      </c>
      <c r="G12" s="90" t="s">
        <v>10</v>
      </c>
      <c r="H12" s="79">
        <v>1474</v>
      </c>
    </row>
    <row r="13" spans="1:8" x14ac:dyDescent="0.25">
      <c r="A13" s="154"/>
      <c r="B13" s="78" t="s">
        <v>271</v>
      </c>
      <c r="C13" s="90" t="s">
        <v>10</v>
      </c>
      <c r="D13" s="79">
        <v>11</v>
      </c>
      <c r="E13" s="79">
        <v>15</v>
      </c>
      <c r="F13" s="90" t="s">
        <v>10</v>
      </c>
      <c r="G13" s="90" t="s">
        <v>10</v>
      </c>
      <c r="H13" s="79">
        <v>26</v>
      </c>
    </row>
    <row r="14" spans="1:8" x14ac:dyDescent="0.25">
      <c r="A14" s="154"/>
      <c r="B14" s="78" t="s">
        <v>284</v>
      </c>
      <c r="C14" s="90" t="s">
        <v>10</v>
      </c>
      <c r="D14" s="90" t="s">
        <v>10</v>
      </c>
      <c r="E14" s="90" t="s">
        <v>10</v>
      </c>
      <c r="F14" s="90" t="s">
        <v>10</v>
      </c>
      <c r="G14" s="79">
        <v>19</v>
      </c>
      <c r="H14" s="79">
        <v>19</v>
      </c>
    </row>
    <row r="15" spans="1:8" x14ac:dyDescent="0.25">
      <c r="A15" s="154"/>
      <c r="B15" s="78" t="s">
        <v>218</v>
      </c>
      <c r="C15" s="90" t="s">
        <v>10</v>
      </c>
      <c r="D15" s="90" t="s">
        <v>10</v>
      </c>
      <c r="E15" s="79">
        <v>186</v>
      </c>
      <c r="F15" s="79">
        <v>168</v>
      </c>
      <c r="G15" s="79">
        <v>212</v>
      </c>
      <c r="H15" s="79">
        <v>566</v>
      </c>
    </row>
    <row r="16" spans="1:8" x14ac:dyDescent="0.25">
      <c r="A16" s="154"/>
      <c r="B16" s="78" t="s">
        <v>272</v>
      </c>
      <c r="C16" s="90" t="s">
        <v>10</v>
      </c>
      <c r="D16" s="90" t="s">
        <v>10</v>
      </c>
      <c r="E16" s="79">
        <v>422</v>
      </c>
      <c r="F16" s="79">
        <v>407</v>
      </c>
      <c r="G16" s="79">
        <v>405</v>
      </c>
      <c r="H16" s="79">
        <v>1234</v>
      </c>
    </row>
    <row r="17" spans="1:8" x14ac:dyDescent="0.25">
      <c r="A17" s="155"/>
      <c r="B17" s="78" t="s">
        <v>273</v>
      </c>
      <c r="C17" s="90" t="s">
        <v>10</v>
      </c>
      <c r="D17" s="90" t="s">
        <v>10</v>
      </c>
      <c r="E17" s="79">
        <v>153</v>
      </c>
      <c r="F17" s="79">
        <v>146</v>
      </c>
      <c r="G17" s="79">
        <v>119</v>
      </c>
      <c r="H17" s="79">
        <v>418</v>
      </c>
    </row>
    <row r="18" spans="1:8" x14ac:dyDescent="0.25">
      <c r="A18" s="156" t="s">
        <v>213</v>
      </c>
      <c r="B18" s="108" t="s">
        <v>197</v>
      </c>
      <c r="C18" s="79">
        <v>979</v>
      </c>
      <c r="D18" s="79">
        <v>1011</v>
      </c>
      <c r="E18" s="90" t="s">
        <v>10</v>
      </c>
      <c r="F18" s="90" t="s">
        <v>10</v>
      </c>
      <c r="G18" s="90" t="s">
        <v>10</v>
      </c>
      <c r="H18" s="79">
        <v>1990</v>
      </c>
    </row>
    <row r="19" spans="1:8" x14ac:dyDescent="0.25">
      <c r="A19" s="157"/>
      <c r="B19" s="78" t="s">
        <v>215</v>
      </c>
      <c r="C19" s="90" t="s">
        <v>10</v>
      </c>
      <c r="D19" s="90" t="s">
        <v>10</v>
      </c>
      <c r="E19" s="79">
        <v>231</v>
      </c>
      <c r="F19" s="79">
        <v>198</v>
      </c>
      <c r="G19" s="79">
        <v>238</v>
      </c>
      <c r="H19" s="79">
        <v>667</v>
      </c>
    </row>
    <row r="20" spans="1:8" x14ac:dyDescent="0.25">
      <c r="A20" s="157"/>
      <c r="B20" s="78" t="s">
        <v>214</v>
      </c>
      <c r="C20" s="90" t="s">
        <v>10</v>
      </c>
      <c r="D20" s="90" t="s">
        <v>10</v>
      </c>
      <c r="E20" s="79">
        <v>463</v>
      </c>
      <c r="F20" s="79">
        <v>417</v>
      </c>
      <c r="G20" s="79">
        <v>336</v>
      </c>
      <c r="H20" s="79">
        <v>1216</v>
      </c>
    </row>
    <row r="21" spans="1:8" x14ac:dyDescent="0.25">
      <c r="A21" s="158"/>
      <c r="B21" s="78" t="s">
        <v>274</v>
      </c>
      <c r="C21" s="90" t="s">
        <v>10</v>
      </c>
      <c r="D21" s="90" t="s">
        <v>10</v>
      </c>
      <c r="E21" s="79">
        <v>263</v>
      </c>
      <c r="F21" s="79">
        <v>269</v>
      </c>
      <c r="G21" s="79">
        <v>221</v>
      </c>
      <c r="H21" s="79">
        <v>753</v>
      </c>
    </row>
    <row r="22" spans="1:8" x14ac:dyDescent="0.25">
      <c r="A22" s="153" t="s">
        <v>275</v>
      </c>
      <c r="B22" s="108" t="s">
        <v>197</v>
      </c>
      <c r="C22" s="79">
        <v>627</v>
      </c>
      <c r="D22" s="79">
        <v>674</v>
      </c>
      <c r="E22" s="90" t="s">
        <v>10</v>
      </c>
      <c r="F22" s="90" t="s">
        <v>10</v>
      </c>
      <c r="G22" s="90" t="s">
        <v>10</v>
      </c>
      <c r="H22" s="79">
        <v>1301</v>
      </c>
    </row>
    <row r="23" spans="1:8" x14ac:dyDescent="0.25">
      <c r="A23" s="155"/>
      <c r="B23" s="78" t="s">
        <v>276</v>
      </c>
      <c r="C23" s="90" t="s">
        <v>10</v>
      </c>
      <c r="D23" s="90" t="s">
        <v>10</v>
      </c>
      <c r="E23" s="79">
        <v>634</v>
      </c>
      <c r="F23" s="79">
        <v>650</v>
      </c>
      <c r="G23" s="79">
        <v>660</v>
      </c>
      <c r="H23" s="79">
        <v>1944</v>
      </c>
    </row>
    <row r="24" spans="1:8" x14ac:dyDescent="0.25">
      <c r="A24" s="153" t="s">
        <v>207</v>
      </c>
      <c r="B24" s="108" t="s">
        <v>197</v>
      </c>
      <c r="C24" s="79">
        <v>1034</v>
      </c>
      <c r="D24" s="79">
        <v>1015</v>
      </c>
      <c r="E24" s="79">
        <v>0</v>
      </c>
      <c r="F24" s="79">
        <v>0</v>
      </c>
      <c r="G24" s="79">
        <v>0</v>
      </c>
      <c r="H24" s="79">
        <v>2049</v>
      </c>
    </row>
    <row r="25" spans="1:8" x14ac:dyDescent="0.25">
      <c r="A25" s="154"/>
      <c r="B25" s="78" t="s">
        <v>277</v>
      </c>
      <c r="C25" s="90" t="s">
        <v>10</v>
      </c>
      <c r="D25" s="90" t="s">
        <v>10</v>
      </c>
      <c r="E25" s="79">
        <v>369</v>
      </c>
      <c r="F25" s="79">
        <v>375</v>
      </c>
      <c r="G25" s="79">
        <v>259</v>
      </c>
      <c r="H25" s="79">
        <v>1003</v>
      </c>
    </row>
    <row r="26" spans="1:8" ht="10.8" customHeight="1" x14ac:dyDescent="0.25">
      <c r="A26" s="154"/>
      <c r="B26" s="78" t="s">
        <v>208</v>
      </c>
      <c r="C26" s="90" t="s">
        <v>10</v>
      </c>
      <c r="D26" s="90" t="s">
        <v>10</v>
      </c>
      <c r="E26" s="79">
        <v>236</v>
      </c>
      <c r="F26" s="79">
        <v>223</v>
      </c>
      <c r="G26" s="79">
        <v>262</v>
      </c>
      <c r="H26" s="79">
        <v>721</v>
      </c>
    </row>
    <row r="27" spans="1:8" x14ac:dyDescent="0.25">
      <c r="A27" s="155"/>
      <c r="B27" s="78" t="s">
        <v>278</v>
      </c>
      <c r="C27" s="90" t="s">
        <v>10</v>
      </c>
      <c r="D27" s="90" t="s">
        <v>10</v>
      </c>
      <c r="E27" s="79">
        <v>384</v>
      </c>
      <c r="F27" s="79">
        <v>408</v>
      </c>
      <c r="G27" s="79">
        <v>378</v>
      </c>
      <c r="H27" s="79">
        <v>1170</v>
      </c>
    </row>
    <row r="28" spans="1:8" x14ac:dyDescent="0.25">
      <c r="A28" s="111" t="s">
        <v>212</v>
      </c>
      <c r="B28" s="78" t="s">
        <v>212</v>
      </c>
      <c r="C28" s="79">
        <v>508</v>
      </c>
      <c r="D28" s="79">
        <v>526</v>
      </c>
      <c r="E28" s="79">
        <v>516</v>
      </c>
      <c r="F28" s="79">
        <v>401</v>
      </c>
      <c r="G28" s="79">
        <v>334</v>
      </c>
      <c r="H28" s="79">
        <v>2285</v>
      </c>
    </row>
    <row r="29" spans="1:8" x14ac:dyDescent="0.25">
      <c r="A29" s="153" t="s">
        <v>209</v>
      </c>
      <c r="B29" s="108" t="s">
        <v>197</v>
      </c>
      <c r="C29" s="79">
        <v>2307</v>
      </c>
      <c r="D29" s="79">
        <v>2391</v>
      </c>
      <c r="E29" s="79">
        <v>0</v>
      </c>
      <c r="F29" s="79">
        <v>0</v>
      </c>
      <c r="G29" s="79">
        <v>0</v>
      </c>
      <c r="H29" s="79">
        <v>4698</v>
      </c>
    </row>
    <row r="30" spans="1:8" ht="10.8" customHeight="1" x14ac:dyDescent="0.25">
      <c r="A30" s="154"/>
      <c r="B30" s="78" t="s">
        <v>210</v>
      </c>
      <c r="C30" s="90" t="s">
        <v>10</v>
      </c>
      <c r="D30" s="90" t="s">
        <v>10</v>
      </c>
      <c r="E30" s="79">
        <v>1556</v>
      </c>
      <c r="F30" s="79">
        <v>1229</v>
      </c>
      <c r="G30" s="79">
        <v>1036</v>
      </c>
      <c r="H30" s="79">
        <v>3821</v>
      </c>
    </row>
    <row r="31" spans="1:8" ht="12.9" customHeight="1" x14ac:dyDescent="0.25">
      <c r="A31" s="155"/>
      <c r="B31" s="78" t="s">
        <v>211</v>
      </c>
      <c r="C31" s="90" t="s">
        <v>10</v>
      </c>
      <c r="D31" s="90" t="s">
        <v>10</v>
      </c>
      <c r="E31" s="79">
        <v>152</v>
      </c>
      <c r="F31" s="79">
        <v>147</v>
      </c>
      <c r="G31" s="79">
        <v>107</v>
      </c>
      <c r="H31" s="79">
        <v>406</v>
      </c>
    </row>
    <row r="32" spans="1:8" ht="13.5" customHeight="1" x14ac:dyDescent="0.25">
      <c r="A32" s="153" t="s">
        <v>222</v>
      </c>
      <c r="B32" s="108" t="s">
        <v>197</v>
      </c>
      <c r="C32" s="79">
        <v>1467</v>
      </c>
      <c r="D32" s="79">
        <v>1691</v>
      </c>
      <c r="E32" s="90" t="s">
        <v>10</v>
      </c>
      <c r="F32" s="90" t="s">
        <v>10</v>
      </c>
      <c r="G32" s="90" t="s">
        <v>10</v>
      </c>
      <c r="H32" s="79">
        <v>3158</v>
      </c>
    </row>
    <row r="33" spans="1:8" x14ac:dyDescent="0.25">
      <c r="A33" s="154"/>
      <c r="B33" s="78" t="s">
        <v>203</v>
      </c>
      <c r="C33" s="90" t="s">
        <v>10</v>
      </c>
      <c r="D33" s="90" t="s">
        <v>10</v>
      </c>
      <c r="E33" s="79">
        <v>168</v>
      </c>
      <c r="F33" s="79">
        <v>147</v>
      </c>
      <c r="G33" s="79">
        <v>144</v>
      </c>
      <c r="H33" s="79">
        <v>459</v>
      </c>
    </row>
    <row r="34" spans="1:8" x14ac:dyDescent="0.25">
      <c r="A34" s="154"/>
      <c r="B34" s="78" t="s">
        <v>202</v>
      </c>
      <c r="C34" s="90" t="s">
        <v>10</v>
      </c>
      <c r="D34" s="90" t="s">
        <v>10</v>
      </c>
      <c r="E34" s="79">
        <v>1262</v>
      </c>
      <c r="F34" s="79">
        <v>1217</v>
      </c>
      <c r="G34" s="79">
        <v>1017</v>
      </c>
      <c r="H34" s="79">
        <v>3496</v>
      </c>
    </row>
    <row r="35" spans="1:8" x14ac:dyDescent="0.25">
      <c r="A35" s="155"/>
      <c r="B35" s="78" t="s">
        <v>279</v>
      </c>
      <c r="C35" s="90" t="s">
        <v>10</v>
      </c>
      <c r="D35" s="90" t="s">
        <v>10</v>
      </c>
      <c r="E35" s="79">
        <v>50</v>
      </c>
      <c r="F35" s="79">
        <v>73</v>
      </c>
      <c r="G35" s="79">
        <v>58</v>
      </c>
      <c r="H35" s="79">
        <v>181</v>
      </c>
    </row>
    <row r="36" spans="1:8" ht="10.8" customHeight="1" x14ac:dyDescent="0.25">
      <c r="A36" s="153" t="s">
        <v>216</v>
      </c>
      <c r="B36" s="78" t="s">
        <v>197</v>
      </c>
      <c r="C36" s="79">
        <v>110</v>
      </c>
      <c r="D36" s="79">
        <v>109</v>
      </c>
      <c r="E36" s="90" t="s">
        <v>10</v>
      </c>
      <c r="F36" s="90" t="s">
        <v>10</v>
      </c>
      <c r="G36" s="90" t="s">
        <v>10</v>
      </c>
      <c r="H36" s="79">
        <v>219</v>
      </c>
    </row>
    <row r="37" spans="1:8" x14ac:dyDescent="0.25">
      <c r="A37" s="155"/>
      <c r="B37" s="78" t="s">
        <v>217</v>
      </c>
      <c r="C37" s="90" t="s">
        <v>10</v>
      </c>
      <c r="D37" s="90" t="s">
        <v>10</v>
      </c>
      <c r="E37" s="79">
        <v>95</v>
      </c>
      <c r="F37" s="79">
        <v>98</v>
      </c>
      <c r="G37" s="79">
        <v>62</v>
      </c>
      <c r="H37" s="79">
        <v>255</v>
      </c>
    </row>
    <row r="38" spans="1:8" x14ac:dyDescent="0.25">
      <c r="A38" s="153" t="s">
        <v>204</v>
      </c>
      <c r="B38" s="78" t="s">
        <v>197</v>
      </c>
      <c r="C38" s="79">
        <v>330</v>
      </c>
      <c r="D38" s="79">
        <v>253</v>
      </c>
      <c r="E38" s="90" t="s">
        <v>10</v>
      </c>
      <c r="F38" s="90" t="s">
        <v>10</v>
      </c>
      <c r="G38" s="90" t="s">
        <v>10</v>
      </c>
      <c r="H38" s="79">
        <v>583</v>
      </c>
    </row>
    <row r="39" spans="1:8" x14ac:dyDescent="0.25">
      <c r="A39" s="154"/>
      <c r="B39" s="78" t="s">
        <v>206</v>
      </c>
      <c r="C39" s="90" t="s">
        <v>10</v>
      </c>
      <c r="D39" s="90" t="s">
        <v>10</v>
      </c>
      <c r="E39" s="79">
        <v>3</v>
      </c>
      <c r="F39" s="79">
        <v>3</v>
      </c>
      <c r="G39" s="79">
        <v>8</v>
      </c>
      <c r="H39" s="79">
        <v>14</v>
      </c>
    </row>
    <row r="40" spans="1:8" x14ac:dyDescent="0.25">
      <c r="A40" s="154"/>
      <c r="B40" s="78" t="s">
        <v>280</v>
      </c>
      <c r="C40" s="90" t="s">
        <v>10</v>
      </c>
      <c r="D40" s="90" t="s">
        <v>10</v>
      </c>
      <c r="E40" s="79">
        <v>61</v>
      </c>
      <c r="F40" s="79">
        <v>92</v>
      </c>
      <c r="G40" s="79">
        <v>67</v>
      </c>
      <c r="H40" s="79">
        <v>220</v>
      </c>
    </row>
    <row r="41" spans="1:8" x14ac:dyDescent="0.25">
      <c r="A41" s="154"/>
      <c r="B41" s="78" t="s">
        <v>281</v>
      </c>
      <c r="C41" s="90" t="s">
        <v>10</v>
      </c>
      <c r="D41" s="90" t="s">
        <v>10</v>
      </c>
      <c r="E41" s="79">
        <v>92</v>
      </c>
      <c r="F41" s="79">
        <v>102</v>
      </c>
      <c r="G41" s="79">
        <v>123</v>
      </c>
      <c r="H41" s="79">
        <v>317</v>
      </c>
    </row>
    <row r="42" spans="1:8" ht="10.8" customHeight="1" x14ac:dyDescent="0.25">
      <c r="A42" s="154"/>
      <c r="B42" s="78" t="s">
        <v>205</v>
      </c>
      <c r="C42" s="90" t="s">
        <v>10</v>
      </c>
      <c r="D42" s="90" t="s">
        <v>10</v>
      </c>
      <c r="E42" s="79">
        <v>89</v>
      </c>
      <c r="F42" s="79">
        <v>25</v>
      </c>
      <c r="G42" s="90" t="s">
        <v>10</v>
      </c>
      <c r="H42" s="79">
        <v>114</v>
      </c>
    </row>
    <row r="43" spans="1:8" x14ac:dyDescent="0.25">
      <c r="A43" s="155"/>
      <c r="B43" s="78" t="s">
        <v>282</v>
      </c>
      <c r="C43" s="79">
        <v>23</v>
      </c>
      <c r="D43" s="79">
        <v>25</v>
      </c>
      <c r="E43" s="79">
        <v>22</v>
      </c>
      <c r="F43" s="90" t="s">
        <v>10</v>
      </c>
      <c r="G43" s="90" t="s">
        <v>10</v>
      </c>
      <c r="H43" s="79">
        <v>70</v>
      </c>
    </row>
    <row r="44" spans="1:8" x14ac:dyDescent="0.25">
      <c r="A44" s="151" t="s">
        <v>220</v>
      </c>
      <c r="B44" s="152"/>
      <c r="C44" s="110">
        <v>8100</v>
      </c>
      <c r="D44" s="110">
        <v>8465</v>
      </c>
      <c r="E44" s="110">
        <v>7422</v>
      </c>
      <c r="F44" s="110">
        <v>6795</v>
      </c>
      <c r="G44" s="110">
        <v>6065</v>
      </c>
      <c r="H44" s="110">
        <v>36847</v>
      </c>
    </row>
    <row r="45" spans="1:8" ht="20.100000000000001" customHeight="1" x14ac:dyDescent="0.25">
      <c r="A45" s="81" t="s">
        <v>283</v>
      </c>
      <c r="B45" s="81"/>
      <c r="C45" s="76">
        <f>SUM(C44,C9)</f>
        <v>12121</v>
      </c>
      <c r="D45" s="76">
        <f t="shared" ref="D45:H45" si="0">SUM(D44,D9)</f>
        <v>12928</v>
      </c>
      <c r="E45" s="76">
        <f t="shared" si="0"/>
        <v>11528</v>
      </c>
      <c r="F45" s="76">
        <f t="shared" si="0"/>
        <v>10608</v>
      </c>
      <c r="G45" s="76">
        <f t="shared" si="0"/>
        <v>9468</v>
      </c>
      <c r="H45" s="76">
        <f t="shared" si="0"/>
        <v>56653</v>
      </c>
    </row>
    <row r="47" spans="1:8" x14ac:dyDescent="0.25">
      <c r="A47" s="2" t="s">
        <v>138</v>
      </c>
    </row>
    <row r="48" spans="1:8" x14ac:dyDescent="0.25">
      <c r="A48" s="2" t="s">
        <v>285</v>
      </c>
    </row>
  </sheetData>
  <mergeCells count="11">
    <mergeCell ref="A24:A27"/>
    <mergeCell ref="A44:B44"/>
    <mergeCell ref="A29:A31"/>
    <mergeCell ref="A32:A35"/>
    <mergeCell ref="A36:A37"/>
    <mergeCell ref="A38:A43"/>
    <mergeCell ref="A4:A7"/>
    <mergeCell ref="A9:B9"/>
    <mergeCell ref="A12:A17"/>
    <mergeCell ref="A18:A21"/>
    <mergeCell ref="A22:A2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6"/>
  <sheetViews>
    <sheetView showGridLines="0" zoomScaleNormal="100" workbookViewId="0">
      <selection activeCell="A2" sqref="A2"/>
    </sheetView>
  </sheetViews>
  <sheetFormatPr defaultColWidth="9.28515625" defaultRowHeight="10.8" x14ac:dyDescent="0.25"/>
  <cols>
    <col min="1" max="1" width="21.85546875" style="20" customWidth="1"/>
    <col min="2" max="9" width="9.28515625" style="20"/>
    <col min="10" max="10" width="21.85546875" style="20" customWidth="1"/>
    <col min="11" max="16384" width="9.28515625" style="20"/>
  </cols>
  <sheetData>
    <row r="1" spans="1:1" ht="28.5" customHeight="1" x14ac:dyDescent="0.25">
      <c r="A1" s="19" t="s">
        <v>313</v>
      </c>
    </row>
    <row r="4" spans="1:1" x14ac:dyDescent="0.25">
      <c r="A4" s="21"/>
    </row>
    <row r="22" spans="1:10" ht="23.25" customHeight="1" x14ac:dyDescent="0.25">
      <c r="A22" s="2" t="s">
        <v>138</v>
      </c>
      <c r="E22" s="23"/>
      <c r="J22" s="23"/>
    </row>
    <row r="23" spans="1:10" x14ac:dyDescent="0.25">
      <c r="A23" s="20" t="s">
        <v>193</v>
      </c>
    </row>
    <row r="25" spans="1:10" x14ac:dyDescent="0.25">
      <c r="A25" s="32" t="s">
        <v>194</v>
      </c>
      <c r="B25" s="32" t="s">
        <v>139</v>
      </c>
      <c r="C25" s="32" t="s">
        <v>155</v>
      </c>
      <c r="D25" s="32" t="s">
        <v>256</v>
      </c>
    </row>
    <row r="26" spans="1:10" x14ac:dyDescent="0.25">
      <c r="A26" s="33" t="s">
        <v>216</v>
      </c>
      <c r="B26" s="57">
        <v>355</v>
      </c>
      <c r="C26" s="57">
        <v>400</v>
      </c>
      <c r="D26" s="57">
        <v>474</v>
      </c>
    </row>
    <row r="27" spans="1:10" x14ac:dyDescent="0.25">
      <c r="A27" s="32" t="s">
        <v>204</v>
      </c>
      <c r="B27" s="57">
        <v>1194</v>
      </c>
      <c r="C27" s="57">
        <v>1251</v>
      </c>
      <c r="D27" s="57">
        <v>1318</v>
      </c>
    </row>
    <row r="28" spans="1:10" x14ac:dyDescent="0.25">
      <c r="A28" s="32" t="s">
        <v>212</v>
      </c>
      <c r="B28" s="57">
        <v>1979</v>
      </c>
      <c r="C28" s="57">
        <v>2108</v>
      </c>
      <c r="D28" s="57">
        <v>2285</v>
      </c>
    </row>
    <row r="29" spans="1:10" x14ac:dyDescent="0.25">
      <c r="A29" s="32" t="s">
        <v>219</v>
      </c>
      <c r="B29" s="57">
        <v>3554</v>
      </c>
      <c r="C29" s="57">
        <v>3324</v>
      </c>
      <c r="D29" s="57">
        <v>3245</v>
      </c>
    </row>
    <row r="30" spans="1:10" x14ac:dyDescent="0.25">
      <c r="A30" s="32" t="s">
        <v>221</v>
      </c>
      <c r="B30" s="57">
        <v>4035</v>
      </c>
      <c r="C30" s="57">
        <v>3870</v>
      </c>
      <c r="D30" s="57">
        <v>3737</v>
      </c>
    </row>
    <row r="31" spans="1:10" x14ac:dyDescent="0.25">
      <c r="A31" s="32" t="s">
        <v>213</v>
      </c>
      <c r="B31" s="57">
        <v>4257</v>
      </c>
      <c r="C31" s="57">
        <v>4414</v>
      </c>
      <c r="D31" s="57">
        <v>4626</v>
      </c>
    </row>
    <row r="32" spans="1:10" x14ac:dyDescent="0.25">
      <c r="A32" s="32" t="s">
        <v>207</v>
      </c>
      <c r="B32" s="57">
        <v>4864</v>
      </c>
      <c r="C32" s="57">
        <v>4869</v>
      </c>
      <c r="D32" s="57">
        <v>4943</v>
      </c>
    </row>
    <row r="33" spans="1:4" x14ac:dyDescent="0.25">
      <c r="A33" s="32" t="s">
        <v>200</v>
      </c>
      <c r="B33" s="57">
        <v>6604</v>
      </c>
      <c r="C33" s="57">
        <v>6436</v>
      </c>
      <c r="D33" s="57">
        <v>6314</v>
      </c>
    </row>
    <row r="34" spans="1:4" x14ac:dyDescent="0.25">
      <c r="A34" s="34" t="s">
        <v>222</v>
      </c>
      <c r="B34" s="57">
        <v>6531</v>
      </c>
      <c r="C34" s="57">
        <v>6804</v>
      </c>
      <c r="D34" s="57">
        <v>7294</v>
      </c>
    </row>
    <row r="35" spans="1:4" x14ac:dyDescent="0.25">
      <c r="A35" s="34" t="s">
        <v>209</v>
      </c>
      <c r="B35" s="57">
        <v>7527</v>
      </c>
      <c r="C35" s="57">
        <v>8050</v>
      </c>
      <c r="D35" s="57">
        <v>8925</v>
      </c>
    </row>
    <row r="36" spans="1:4" x14ac:dyDescent="0.25">
      <c r="A36" s="34" t="s">
        <v>196</v>
      </c>
      <c r="B36" s="57">
        <v>13532</v>
      </c>
      <c r="C36" s="57">
        <v>13203</v>
      </c>
      <c r="D36" s="57">
        <v>13492</v>
      </c>
    </row>
  </sheetData>
  <pageMargins left="0.51181102362204722" right="0.39370078740157483" top="0.98425196850393704" bottom="0.98425196850393704" header="0.51181102362204722" footer="0.51181102362204722"/>
  <pageSetup paperSize="9" orientation="portrait" verticalDpi="1200" r:id="rId1"/>
  <headerFooter alignWithMargins="0">
    <oddFooter>&amp;Cwww.sisform.piemonte.it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7"/>
  <sheetViews>
    <sheetView showGridLines="0" zoomScaleNormal="100" workbookViewId="0"/>
  </sheetViews>
  <sheetFormatPr defaultColWidth="9.28515625" defaultRowHeight="10.8" x14ac:dyDescent="0.25"/>
  <cols>
    <col min="1" max="1" width="21.85546875" style="20" customWidth="1"/>
    <col min="2" max="9" width="9.28515625" style="20"/>
    <col min="10" max="10" width="21.85546875" style="20" customWidth="1"/>
    <col min="11" max="16384" width="9.28515625" style="20"/>
  </cols>
  <sheetData>
    <row r="1" spans="1:1" ht="23.4" customHeight="1" x14ac:dyDescent="0.25">
      <c r="A1" s="19" t="s">
        <v>312</v>
      </c>
    </row>
    <row r="4" spans="1:1" x14ac:dyDescent="0.25">
      <c r="A4" s="21"/>
    </row>
    <row r="22" spans="1:10" ht="23.25" customHeight="1" x14ac:dyDescent="0.25">
      <c r="A22" s="2" t="s">
        <v>138</v>
      </c>
      <c r="E22" s="94"/>
      <c r="J22" s="94"/>
    </row>
    <row r="23" spans="1:10" x14ac:dyDescent="0.25">
      <c r="A23" s="20" t="s">
        <v>236</v>
      </c>
    </row>
    <row r="25" spans="1:10" x14ac:dyDescent="0.25">
      <c r="A25" s="96" t="s">
        <v>194</v>
      </c>
      <c r="B25" s="96" t="s">
        <v>235</v>
      </c>
    </row>
    <row r="26" spans="1:10" x14ac:dyDescent="0.25">
      <c r="A26" s="113" t="s">
        <v>222</v>
      </c>
      <c r="B26" s="98">
        <v>2.673430216616397</v>
      </c>
    </row>
    <row r="27" spans="1:10" x14ac:dyDescent="0.25">
      <c r="A27" s="113" t="s">
        <v>207</v>
      </c>
      <c r="B27" s="98">
        <v>3.0952862634027918</v>
      </c>
    </row>
    <row r="28" spans="1:10" x14ac:dyDescent="0.25">
      <c r="A28" s="113" t="s">
        <v>209</v>
      </c>
      <c r="B28" s="98">
        <v>6.6890756302521002</v>
      </c>
    </row>
    <row r="29" spans="1:10" x14ac:dyDescent="0.25">
      <c r="A29" s="113" t="s">
        <v>204</v>
      </c>
      <c r="B29" s="98">
        <v>8.1183611532625175</v>
      </c>
    </row>
    <row r="30" spans="1:10" x14ac:dyDescent="0.25">
      <c r="A30" s="113" t="s">
        <v>275</v>
      </c>
      <c r="B30" s="98">
        <v>25.731895223420647</v>
      </c>
    </row>
    <row r="31" spans="1:10" x14ac:dyDescent="0.25">
      <c r="A31" s="113" t="s">
        <v>221</v>
      </c>
      <c r="B31" s="98">
        <v>26.759432700026757</v>
      </c>
    </row>
    <row r="32" spans="1:10" x14ac:dyDescent="0.25">
      <c r="A32" s="113" t="s">
        <v>287</v>
      </c>
      <c r="B32" s="98">
        <v>31.722944945545688</v>
      </c>
    </row>
    <row r="33" spans="1:2" x14ac:dyDescent="0.25">
      <c r="A33" s="113" t="s">
        <v>213</v>
      </c>
      <c r="B33" s="98">
        <v>44.94163424124514</v>
      </c>
    </row>
    <row r="34" spans="1:2" x14ac:dyDescent="0.25">
      <c r="A34" s="113" t="s">
        <v>212</v>
      </c>
      <c r="B34" s="98">
        <v>46.958424507658641</v>
      </c>
    </row>
    <row r="35" spans="1:2" x14ac:dyDescent="0.25">
      <c r="A35" s="113" t="s">
        <v>196</v>
      </c>
      <c r="B35" s="98">
        <v>51.512007115327599</v>
      </c>
    </row>
    <row r="36" spans="1:2" x14ac:dyDescent="0.25">
      <c r="A36" s="113" t="s">
        <v>200</v>
      </c>
      <c r="B36" s="98">
        <v>72.663921444409254</v>
      </c>
    </row>
    <row r="37" spans="1:2" x14ac:dyDescent="0.25">
      <c r="A37" s="113" t="s">
        <v>216</v>
      </c>
      <c r="B37" s="98">
        <v>83.333333333333343</v>
      </c>
    </row>
  </sheetData>
  <sortState ref="A26:B37">
    <sortCondition ref="B26"/>
  </sortState>
  <pageMargins left="0.51181102362204722" right="0.39370078740157483" top="0.98425196850393704" bottom="0.98425196850393704" header="0.51181102362204722" footer="0.51181102362204722"/>
  <pageSetup paperSize="9" orientation="portrait" verticalDpi="1200" r:id="rId1"/>
  <headerFooter alignWithMargins="0">
    <oddFooter>&amp;Cwww.sisform.piemonte.it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46"/>
  <sheetViews>
    <sheetView showGridLines="0" workbookViewId="0">
      <selection activeCell="A13" sqref="A13"/>
    </sheetView>
  </sheetViews>
  <sheetFormatPr defaultColWidth="8.85546875" defaultRowHeight="10.8" x14ac:dyDescent="0.25"/>
  <cols>
    <col min="1" max="1" width="67.7109375" style="10" customWidth="1"/>
    <col min="2" max="7" width="10" style="10" customWidth="1"/>
    <col min="8" max="16384" width="8.85546875" style="10"/>
  </cols>
  <sheetData>
    <row r="1" spans="1:7" s="92" customFormat="1" ht="27.9" customHeight="1" x14ac:dyDescent="0.2">
      <c r="A1" s="91" t="s">
        <v>301</v>
      </c>
    </row>
    <row r="2" spans="1:7" x14ac:dyDescent="0.25">
      <c r="A2" s="114" t="s">
        <v>288</v>
      </c>
      <c r="B2" s="114" t="s">
        <v>36</v>
      </c>
      <c r="C2" s="114" t="s">
        <v>37</v>
      </c>
      <c r="D2" s="114" t="s">
        <v>38</v>
      </c>
      <c r="E2" s="114" t="s">
        <v>39</v>
      </c>
      <c r="F2" s="114" t="s">
        <v>40</v>
      </c>
      <c r="G2" s="114" t="s">
        <v>19</v>
      </c>
    </row>
    <row r="3" spans="1:7" ht="10.8" customHeight="1" x14ac:dyDescent="0.25">
      <c r="A3" s="115" t="s">
        <v>223</v>
      </c>
      <c r="B3" s="116">
        <v>323</v>
      </c>
      <c r="C3" s="116">
        <v>335</v>
      </c>
      <c r="D3" s="116">
        <v>357</v>
      </c>
      <c r="E3" s="95" t="s">
        <v>224</v>
      </c>
      <c r="F3" s="95" t="s">
        <v>224</v>
      </c>
      <c r="G3" s="116">
        <f>SUM(B3:F3)</f>
        <v>1015</v>
      </c>
    </row>
    <row r="4" spans="1:7" x14ac:dyDescent="0.25">
      <c r="A4" s="115" t="s">
        <v>289</v>
      </c>
      <c r="B4" s="116">
        <v>278</v>
      </c>
      <c r="C4" s="116">
        <v>317</v>
      </c>
      <c r="D4" s="116">
        <v>285</v>
      </c>
      <c r="E4" s="95" t="s">
        <v>224</v>
      </c>
      <c r="F4" s="95" t="s">
        <v>224</v>
      </c>
      <c r="G4" s="116">
        <f t="shared" ref="G4:G12" si="0">SUM(B4:F4)</f>
        <v>880</v>
      </c>
    </row>
    <row r="5" spans="1:7" x14ac:dyDescent="0.25">
      <c r="A5" s="115" t="s">
        <v>159</v>
      </c>
      <c r="B5" s="116">
        <v>724</v>
      </c>
      <c r="C5" s="116">
        <v>1001</v>
      </c>
      <c r="D5" s="116">
        <v>983</v>
      </c>
      <c r="E5" s="95" t="s">
        <v>224</v>
      </c>
      <c r="F5" s="95" t="s">
        <v>224</v>
      </c>
      <c r="G5" s="116">
        <f t="shared" si="0"/>
        <v>2708</v>
      </c>
    </row>
    <row r="6" spans="1:7" x14ac:dyDescent="0.25">
      <c r="A6" s="115" t="s">
        <v>290</v>
      </c>
      <c r="B6" s="116">
        <v>23</v>
      </c>
      <c r="C6" s="116">
        <v>35</v>
      </c>
      <c r="D6" s="116">
        <v>44</v>
      </c>
      <c r="E6" s="95" t="s">
        <v>224</v>
      </c>
      <c r="F6" s="95" t="s">
        <v>224</v>
      </c>
      <c r="G6" s="116">
        <f t="shared" si="0"/>
        <v>102</v>
      </c>
    </row>
    <row r="7" spans="1:7" x14ac:dyDescent="0.25">
      <c r="A7" s="115" t="s">
        <v>160</v>
      </c>
      <c r="B7" s="116">
        <v>561</v>
      </c>
      <c r="C7" s="116">
        <v>789</v>
      </c>
      <c r="D7" s="116">
        <v>751</v>
      </c>
      <c r="E7" s="95" t="s">
        <v>224</v>
      </c>
      <c r="F7" s="95" t="s">
        <v>224</v>
      </c>
      <c r="G7" s="116">
        <f t="shared" si="0"/>
        <v>2101</v>
      </c>
    </row>
    <row r="8" spans="1:7" x14ac:dyDescent="0.25">
      <c r="A8" s="115" t="s">
        <v>291</v>
      </c>
      <c r="B8" s="116">
        <v>1871</v>
      </c>
      <c r="C8" s="116">
        <v>1974</v>
      </c>
      <c r="D8" s="116">
        <v>2056</v>
      </c>
      <c r="E8" s="95" t="s">
        <v>224</v>
      </c>
      <c r="F8" s="95" t="s">
        <v>224</v>
      </c>
      <c r="G8" s="116">
        <f t="shared" si="0"/>
        <v>5901</v>
      </c>
    </row>
    <row r="9" spans="1:7" x14ac:dyDescent="0.25">
      <c r="A9" s="115" t="s">
        <v>292</v>
      </c>
      <c r="B9" s="116">
        <v>159</v>
      </c>
      <c r="C9" s="116">
        <v>141</v>
      </c>
      <c r="D9" s="116">
        <v>117</v>
      </c>
      <c r="E9" s="95" t="s">
        <v>224</v>
      </c>
      <c r="F9" s="95" t="s">
        <v>224</v>
      </c>
      <c r="G9" s="116">
        <f t="shared" si="0"/>
        <v>417</v>
      </c>
    </row>
    <row r="10" spans="1:7" x14ac:dyDescent="0.25">
      <c r="A10" s="115" t="s">
        <v>161</v>
      </c>
      <c r="B10" s="116">
        <v>784</v>
      </c>
      <c r="C10" s="116">
        <v>963</v>
      </c>
      <c r="D10" s="116">
        <v>1022</v>
      </c>
      <c r="E10" s="95" t="s">
        <v>224</v>
      </c>
      <c r="F10" s="95" t="s">
        <v>224</v>
      </c>
      <c r="G10" s="116">
        <f t="shared" si="0"/>
        <v>2769</v>
      </c>
    </row>
    <row r="11" spans="1:7" x14ac:dyDescent="0.25">
      <c r="A11" s="115" t="s">
        <v>229</v>
      </c>
      <c r="B11" s="116">
        <v>121</v>
      </c>
      <c r="C11" s="116">
        <f>144+21</f>
        <v>165</v>
      </c>
      <c r="D11" s="116">
        <f>146+37</f>
        <v>183</v>
      </c>
      <c r="E11" s="95" t="s">
        <v>224</v>
      </c>
      <c r="F11" s="95" t="s">
        <v>224</v>
      </c>
      <c r="G11" s="116">
        <f t="shared" si="0"/>
        <v>469</v>
      </c>
    </row>
    <row r="12" spans="1:7" ht="11.4" customHeight="1" x14ac:dyDescent="0.25">
      <c r="A12" s="115" t="s">
        <v>293</v>
      </c>
      <c r="B12" s="116">
        <v>91</v>
      </c>
      <c r="C12" s="116">
        <v>76</v>
      </c>
      <c r="D12" s="116">
        <v>66</v>
      </c>
      <c r="E12" s="95" t="s">
        <v>224</v>
      </c>
      <c r="F12" s="95" t="s">
        <v>224</v>
      </c>
      <c r="G12" s="116">
        <f t="shared" si="0"/>
        <v>233</v>
      </c>
    </row>
    <row r="13" spans="1:7" x14ac:dyDescent="0.25">
      <c r="A13" s="114" t="s">
        <v>294</v>
      </c>
      <c r="B13" s="114" t="s">
        <v>36</v>
      </c>
      <c r="C13" s="114" t="s">
        <v>37</v>
      </c>
      <c r="D13" s="114" t="s">
        <v>38</v>
      </c>
      <c r="E13" s="114" t="s">
        <v>39</v>
      </c>
      <c r="F13" s="114" t="s">
        <v>40</v>
      </c>
      <c r="G13" s="114" t="s">
        <v>19</v>
      </c>
    </row>
    <row r="14" spans="1:7" x14ac:dyDescent="0.25">
      <c r="A14" s="115" t="s">
        <v>295</v>
      </c>
      <c r="B14" s="95" t="s">
        <v>224</v>
      </c>
      <c r="C14" s="95" t="s">
        <v>224</v>
      </c>
      <c r="D14" s="95" t="s">
        <v>224</v>
      </c>
      <c r="E14" s="116">
        <v>814</v>
      </c>
      <c r="F14" s="116">
        <v>784</v>
      </c>
      <c r="G14" s="116">
        <f t="shared" ref="G14:G19" si="1">SUM(B14:F14)</f>
        <v>1598</v>
      </c>
    </row>
    <row r="15" spans="1:7" x14ac:dyDescent="0.25">
      <c r="A15" s="115" t="s">
        <v>296</v>
      </c>
      <c r="B15" s="95" t="s">
        <v>224</v>
      </c>
      <c r="C15" s="95" t="s">
        <v>224</v>
      </c>
      <c r="D15" s="95" t="s">
        <v>224</v>
      </c>
      <c r="E15" s="116">
        <v>675</v>
      </c>
      <c r="F15" s="116">
        <v>625</v>
      </c>
      <c r="G15" s="116">
        <f t="shared" si="1"/>
        <v>1300</v>
      </c>
    </row>
    <row r="16" spans="1:7" x14ac:dyDescent="0.25">
      <c r="A16" s="115" t="s">
        <v>297</v>
      </c>
      <c r="B16" s="95" t="s">
        <v>224</v>
      </c>
      <c r="C16" s="95" t="s">
        <v>224</v>
      </c>
      <c r="D16" s="95" t="s">
        <v>224</v>
      </c>
      <c r="E16" s="116">
        <v>730</v>
      </c>
      <c r="F16" s="116">
        <v>749</v>
      </c>
      <c r="G16" s="116">
        <f t="shared" si="1"/>
        <v>1479</v>
      </c>
    </row>
    <row r="17" spans="1:7" x14ac:dyDescent="0.25">
      <c r="A17" s="115" t="s">
        <v>298</v>
      </c>
      <c r="B17" s="95" t="s">
        <v>224</v>
      </c>
      <c r="C17" s="95" t="s">
        <v>224</v>
      </c>
      <c r="D17" s="95" t="s">
        <v>224</v>
      </c>
      <c r="E17" s="116">
        <v>323</v>
      </c>
      <c r="F17" s="116">
        <v>381</v>
      </c>
      <c r="G17" s="116">
        <f t="shared" si="1"/>
        <v>704</v>
      </c>
    </row>
    <row r="18" spans="1:7" x14ac:dyDescent="0.25">
      <c r="A18" s="115" t="s">
        <v>299</v>
      </c>
      <c r="B18" s="95" t="s">
        <v>224</v>
      </c>
      <c r="C18" s="95" t="s">
        <v>224</v>
      </c>
      <c r="D18" s="95" t="s">
        <v>224</v>
      </c>
      <c r="E18" s="116">
        <v>2092</v>
      </c>
      <c r="F18" s="116">
        <v>2165</v>
      </c>
      <c r="G18" s="116">
        <f t="shared" si="1"/>
        <v>4257</v>
      </c>
    </row>
    <row r="19" spans="1:7" x14ac:dyDescent="0.25">
      <c r="A19" s="115" t="s">
        <v>300</v>
      </c>
      <c r="B19" s="95" t="s">
        <v>224</v>
      </c>
      <c r="C19" s="95" t="s">
        <v>224</v>
      </c>
      <c r="D19" s="95" t="s">
        <v>224</v>
      </c>
      <c r="E19" s="116">
        <v>1106</v>
      </c>
      <c r="F19" s="116">
        <v>1102</v>
      </c>
      <c r="G19" s="116">
        <f t="shared" si="1"/>
        <v>2208</v>
      </c>
    </row>
    <row r="20" spans="1:7" x14ac:dyDescent="0.25">
      <c r="A20" s="93" t="s">
        <v>72</v>
      </c>
      <c r="B20" s="118">
        <v>4935</v>
      </c>
      <c r="C20" s="118">
        <v>5796</v>
      </c>
      <c r="D20" s="118">
        <v>5864</v>
      </c>
      <c r="E20" s="118">
        <v>5740</v>
      </c>
      <c r="F20" s="118">
        <v>5806</v>
      </c>
      <c r="G20" s="118">
        <v>28141</v>
      </c>
    </row>
    <row r="21" spans="1:7" x14ac:dyDescent="0.25">
      <c r="A21" s="2" t="s">
        <v>138</v>
      </c>
    </row>
    <row r="22" spans="1:7" x14ac:dyDescent="0.25">
      <c r="A22" s="2" t="s">
        <v>302</v>
      </c>
    </row>
    <row r="31" spans="1:7" ht="12.9" customHeight="1" x14ac:dyDescent="0.25"/>
    <row r="32" spans="1:7" ht="13.5" customHeight="1" x14ac:dyDescent="0.25"/>
    <row r="36" ht="11.4" customHeight="1" x14ac:dyDescent="0.25"/>
    <row r="44" ht="17.100000000000001" customHeight="1" x14ac:dyDescent="0.25"/>
    <row r="45" ht="21.6" customHeight="1" x14ac:dyDescent="0.25"/>
    <row r="46" ht="39" customHeight="1" x14ac:dyDescent="0.25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tabColor rgb="FFFFC000"/>
  </sheetPr>
  <dimension ref="A1:J35"/>
  <sheetViews>
    <sheetView showGridLines="0" zoomScaleNormal="100" workbookViewId="0"/>
  </sheetViews>
  <sheetFormatPr defaultColWidth="9.28515625" defaultRowHeight="10.8" x14ac:dyDescent="0.25"/>
  <cols>
    <col min="1" max="1" width="21.85546875" style="20" customWidth="1"/>
    <col min="2" max="6" width="9.28515625" style="20"/>
    <col min="7" max="7" width="8.42578125" style="20" customWidth="1"/>
    <col min="8" max="9" width="9.28515625" style="20"/>
    <col min="10" max="10" width="21.85546875" style="20" customWidth="1"/>
    <col min="11" max="16384" width="9.28515625" style="20"/>
  </cols>
  <sheetData>
    <row r="1" spans="1:1" ht="27.6" customHeight="1" x14ac:dyDescent="0.25">
      <c r="A1" s="117" t="s">
        <v>311</v>
      </c>
    </row>
    <row r="4" spans="1:1" x14ac:dyDescent="0.25">
      <c r="A4" s="21"/>
    </row>
    <row r="22" spans="1:10" ht="23.25" customHeight="1" x14ac:dyDescent="0.25">
      <c r="A22" s="22" t="s">
        <v>45</v>
      </c>
      <c r="E22" s="23"/>
      <c r="J22" s="23"/>
    </row>
    <row r="24" spans="1:10" x14ac:dyDescent="0.25">
      <c r="A24" s="96"/>
      <c r="B24" s="96" t="s">
        <v>139</v>
      </c>
      <c r="C24" s="96" t="s">
        <v>155</v>
      </c>
      <c r="D24" s="96" t="s">
        <v>256</v>
      </c>
    </row>
    <row r="25" spans="1:10" x14ac:dyDescent="0.25">
      <c r="A25" s="96" t="s">
        <v>226</v>
      </c>
      <c r="B25" s="97">
        <v>43</v>
      </c>
      <c r="C25" s="97">
        <v>36</v>
      </c>
      <c r="D25" s="97">
        <v>23</v>
      </c>
    </row>
    <row r="26" spans="1:10" x14ac:dyDescent="0.25">
      <c r="A26" s="96" t="s">
        <v>303</v>
      </c>
      <c r="B26" s="97">
        <v>77</v>
      </c>
      <c r="C26" s="97">
        <v>73</v>
      </c>
      <c r="D26" s="97">
        <v>91</v>
      </c>
    </row>
    <row r="27" spans="1:10" x14ac:dyDescent="0.25">
      <c r="A27" s="96" t="s">
        <v>304</v>
      </c>
      <c r="B27" s="97">
        <v>172</v>
      </c>
      <c r="C27" s="97">
        <v>148</v>
      </c>
      <c r="D27" s="97">
        <v>121</v>
      </c>
    </row>
    <row r="28" spans="1:10" ht="21.6" x14ac:dyDescent="0.25">
      <c r="A28" s="100" t="s">
        <v>228</v>
      </c>
      <c r="B28" s="97">
        <v>140</v>
      </c>
      <c r="C28" s="97">
        <v>128</v>
      </c>
      <c r="D28" s="97">
        <v>159</v>
      </c>
    </row>
    <row r="29" spans="1:10" x14ac:dyDescent="0.25">
      <c r="A29" s="96" t="s">
        <v>225</v>
      </c>
      <c r="B29" s="97">
        <v>285</v>
      </c>
      <c r="C29" s="97">
        <v>348</v>
      </c>
      <c r="D29" s="97">
        <v>278</v>
      </c>
    </row>
    <row r="30" spans="1:10" x14ac:dyDescent="0.25">
      <c r="A30" s="96" t="s">
        <v>223</v>
      </c>
      <c r="B30" s="97">
        <v>376</v>
      </c>
      <c r="C30" s="97">
        <v>341</v>
      </c>
      <c r="D30" s="97">
        <v>323</v>
      </c>
    </row>
    <row r="31" spans="1:10" x14ac:dyDescent="0.25">
      <c r="A31" s="96" t="s">
        <v>160</v>
      </c>
      <c r="B31" s="96">
        <v>747</v>
      </c>
      <c r="C31" s="96">
        <v>767</v>
      </c>
      <c r="D31" s="96">
        <v>561</v>
      </c>
    </row>
    <row r="32" spans="1:10" x14ac:dyDescent="0.25">
      <c r="A32" s="96" t="s">
        <v>159</v>
      </c>
      <c r="B32" s="96">
        <v>1169</v>
      </c>
      <c r="C32" s="96">
        <v>1069</v>
      </c>
      <c r="D32" s="96">
        <v>724</v>
      </c>
    </row>
    <row r="33" spans="1:4" x14ac:dyDescent="0.25">
      <c r="A33" s="96" t="s">
        <v>161</v>
      </c>
      <c r="B33" s="96">
        <v>1054</v>
      </c>
      <c r="C33" s="96">
        <v>938</v>
      </c>
      <c r="D33" s="96">
        <v>784</v>
      </c>
    </row>
    <row r="34" spans="1:4" x14ac:dyDescent="0.25">
      <c r="A34" s="96" t="s">
        <v>227</v>
      </c>
      <c r="B34" s="96">
        <v>2390</v>
      </c>
      <c r="C34" s="96">
        <v>2078</v>
      </c>
      <c r="D34" s="96">
        <v>1871</v>
      </c>
    </row>
    <row r="35" spans="1:4" x14ac:dyDescent="0.25">
      <c r="A35" s="96" t="s">
        <v>72</v>
      </c>
      <c r="B35" s="96">
        <v>6453</v>
      </c>
      <c r="C35" s="96">
        <v>5926</v>
      </c>
      <c r="D35" s="96">
        <v>4935</v>
      </c>
    </row>
  </sheetData>
  <pageMargins left="0.51181102362204722" right="0.39370078740157483" top="0.98425196850393704" bottom="0.98425196850393704" header="0.51181102362204722" footer="0.51181102362204722"/>
  <pageSetup paperSize="9" orientation="portrait" verticalDpi="1200" r:id="rId1"/>
  <headerFooter alignWithMargins="0">
    <oddFooter>&amp;Cwww.sisform.piemonte.it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2"/>
  <sheetViews>
    <sheetView showGridLines="0" workbookViewId="0">
      <selection activeCell="B9" sqref="B9"/>
    </sheetView>
  </sheetViews>
  <sheetFormatPr defaultColWidth="8.85546875" defaultRowHeight="10.8" x14ac:dyDescent="0.25"/>
  <cols>
    <col min="1" max="4" width="24.140625" style="10" customWidth="1"/>
    <col min="5" max="16384" width="8.85546875" style="10"/>
  </cols>
  <sheetData>
    <row r="1" spans="1:5" ht="27.6" customHeight="1" x14ac:dyDescent="0.25">
      <c r="A1" s="91" t="s">
        <v>305</v>
      </c>
    </row>
    <row r="2" spans="1:5" ht="21.6" x14ac:dyDescent="0.25">
      <c r="A2" s="119"/>
      <c r="B2" s="120" t="s">
        <v>239</v>
      </c>
      <c r="C2" s="120" t="s">
        <v>241</v>
      </c>
      <c r="D2" s="120" t="s">
        <v>240</v>
      </c>
      <c r="E2" s="121"/>
    </row>
    <row r="3" spans="1:5" x14ac:dyDescent="0.25">
      <c r="A3" s="119" t="s">
        <v>16</v>
      </c>
      <c r="B3" s="122">
        <v>338</v>
      </c>
      <c r="C3" s="123">
        <v>0.21655561250640695</v>
      </c>
      <c r="D3" s="124">
        <f>B3/B$11*100</f>
        <v>6.3236669784845656</v>
      </c>
      <c r="E3" s="121"/>
    </row>
    <row r="4" spans="1:5" x14ac:dyDescent="0.25">
      <c r="A4" s="119" t="s">
        <v>15</v>
      </c>
      <c r="B4" s="122">
        <v>163</v>
      </c>
      <c r="C4" s="123">
        <v>2.1914493143318099</v>
      </c>
      <c r="D4" s="124">
        <f t="shared" ref="D4:D11" si="0">B4/B$11*100</f>
        <v>3.0495790458372309</v>
      </c>
      <c r="E4" s="121"/>
    </row>
    <row r="5" spans="1:5" x14ac:dyDescent="0.25">
      <c r="A5" s="119" t="s">
        <v>17</v>
      </c>
      <c r="B5" s="122">
        <v>110</v>
      </c>
      <c r="C5" s="123">
        <v>1.6496700659868029</v>
      </c>
      <c r="D5" s="124">
        <f t="shared" si="0"/>
        <v>2.0579981290926099</v>
      </c>
      <c r="E5" s="121"/>
    </row>
    <row r="6" spans="1:5" x14ac:dyDescent="0.25">
      <c r="A6" s="119" t="s">
        <v>14</v>
      </c>
      <c r="B6" s="122">
        <v>512</v>
      </c>
      <c r="C6" s="123">
        <v>2.0551519287119175</v>
      </c>
      <c r="D6" s="124">
        <f t="shared" si="0"/>
        <v>9.5790458372310567</v>
      </c>
      <c r="E6" s="121"/>
    </row>
    <row r="7" spans="1:5" x14ac:dyDescent="0.25">
      <c r="A7" s="119" t="s">
        <v>13</v>
      </c>
      <c r="B7" s="122">
        <v>227</v>
      </c>
      <c r="C7" s="123">
        <v>1.5216516959377933</v>
      </c>
      <c r="D7" s="124">
        <f t="shared" si="0"/>
        <v>4.2469597754911135</v>
      </c>
      <c r="E7" s="121"/>
    </row>
    <row r="8" spans="1:5" x14ac:dyDescent="0.25">
      <c r="A8" s="119" t="s">
        <v>11</v>
      </c>
      <c r="B8" s="122">
        <v>3849</v>
      </c>
      <c r="C8" s="123">
        <v>4.0643281028911744</v>
      </c>
      <c r="D8" s="124">
        <f t="shared" si="0"/>
        <v>72.011225444340511</v>
      </c>
      <c r="E8" s="121"/>
    </row>
    <row r="9" spans="1:5" x14ac:dyDescent="0.25">
      <c r="A9" s="119" t="s">
        <v>42</v>
      </c>
      <c r="B9" s="122">
        <v>51</v>
      </c>
      <c r="C9" s="123">
        <v>0.69077610727346606</v>
      </c>
      <c r="D9" s="124">
        <f t="shared" si="0"/>
        <v>0.95416276894293739</v>
      </c>
      <c r="E9" s="121"/>
    </row>
    <row r="10" spans="1:5" x14ac:dyDescent="0.25">
      <c r="A10" s="119" t="s">
        <v>12</v>
      </c>
      <c r="B10" s="122">
        <v>95</v>
      </c>
      <c r="C10" s="123">
        <v>1.3337077074266461</v>
      </c>
      <c r="D10" s="124">
        <f t="shared" si="0"/>
        <v>1.7773620205799812</v>
      </c>
      <c r="E10" s="121"/>
    </row>
    <row r="11" spans="1:5" x14ac:dyDescent="0.25">
      <c r="A11" s="119" t="s">
        <v>0</v>
      </c>
      <c r="B11" s="122">
        <v>5345</v>
      </c>
      <c r="C11" s="123">
        <v>2.9901596057129112</v>
      </c>
      <c r="D11" s="124">
        <f t="shared" si="0"/>
        <v>100</v>
      </c>
      <c r="E11" s="121"/>
    </row>
    <row r="12" spans="1:5" ht="21" customHeight="1" x14ac:dyDescent="0.25">
      <c r="A12" s="121" t="s">
        <v>138</v>
      </c>
      <c r="B12" s="121"/>
      <c r="C12" s="121"/>
      <c r="D12" s="121"/>
      <c r="E12" s="12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tabColor rgb="FF92D050"/>
  </sheetPr>
  <dimension ref="A1:K34"/>
  <sheetViews>
    <sheetView showGridLines="0" zoomScaleNormal="100" workbookViewId="0">
      <selection sqref="A1:F1"/>
    </sheetView>
  </sheetViews>
  <sheetFormatPr defaultColWidth="10.7109375" defaultRowHeight="10.8" x14ac:dyDescent="0.25"/>
  <cols>
    <col min="1" max="1" width="17.85546875" style="26" customWidth="1"/>
    <col min="2" max="6" width="15.28515625" style="26" customWidth="1"/>
    <col min="7" max="7" width="10.7109375" style="26"/>
    <col min="8" max="9" width="11.42578125" style="26" bestFit="1" customWidth="1"/>
    <col min="10" max="16384" width="10.7109375" style="26"/>
  </cols>
  <sheetData>
    <row r="1" spans="1:8" s="24" customFormat="1" ht="49.5" customHeight="1" x14ac:dyDescent="0.25">
      <c r="A1" s="159" t="s">
        <v>310</v>
      </c>
      <c r="B1" s="159"/>
      <c r="C1" s="159"/>
      <c r="D1" s="159"/>
      <c r="E1" s="159"/>
      <c r="F1" s="159"/>
      <c r="G1" s="25"/>
      <c r="H1" s="25"/>
    </row>
    <row r="2" spans="1:8" s="24" customFormat="1" x14ac:dyDescent="0.25">
      <c r="G2" s="25"/>
      <c r="H2" s="25"/>
    </row>
    <row r="3" spans="1:8" s="24" customFormat="1" x14ac:dyDescent="0.25"/>
    <row r="4" spans="1:8" s="24" customFormat="1" x14ac:dyDescent="0.25"/>
    <row r="5" spans="1:8" s="24" customFormat="1" x14ac:dyDescent="0.25"/>
    <row r="6" spans="1:8" s="24" customFormat="1" x14ac:dyDescent="0.25"/>
    <row r="7" spans="1:8" s="24" customFormat="1" x14ac:dyDescent="0.25"/>
    <row r="8" spans="1:8" s="24" customFormat="1" x14ac:dyDescent="0.25"/>
    <row r="9" spans="1:8" s="24" customFormat="1" x14ac:dyDescent="0.25"/>
    <row r="10" spans="1:8" s="24" customFormat="1" x14ac:dyDescent="0.25"/>
    <row r="11" spans="1:8" s="24" customFormat="1" x14ac:dyDescent="0.25"/>
    <row r="12" spans="1:8" s="24" customFormat="1" x14ac:dyDescent="0.25"/>
    <row r="13" spans="1:8" s="24" customFormat="1" x14ac:dyDescent="0.25"/>
    <row r="14" spans="1:8" s="24" customFormat="1" x14ac:dyDescent="0.25"/>
    <row r="15" spans="1:8" s="24" customFormat="1" x14ac:dyDescent="0.25"/>
    <row r="16" spans="1:8" s="24" customFormat="1" x14ac:dyDescent="0.25"/>
    <row r="17" spans="1:11" s="24" customFormat="1" x14ac:dyDescent="0.25"/>
    <row r="18" spans="1:11" s="24" customFormat="1" x14ac:dyDescent="0.25"/>
    <row r="19" spans="1:11" s="24" customFormat="1" x14ac:dyDescent="0.25"/>
    <row r="20" spans="1:11" s="24" customFormat="1" x14ac:dyDescent="0.25">
      <c r="A20" s="2" t="s">
        <v>147</v>
      </c>
      <c r="G20" s="26"/>
      <c r="H20" s="26"/>
      <c r="I20" s="26"/>
      <c r="J20" s="26"/>
      <c r="K20" s="26"/>
    </row>
    <row r="21" spans="1:11" s="24" customFormat="1" x14ac:dyDescent="0.25">
      <c r="A21" s="2"/>
      <c r="G21" s="26"/>
      <c r="H21" s="26"/>
      <c r="I21" s="26"/>
      <c r="J21" s="26"/>
      <c r="K21" s="26"/>
    </row>
    <row r="25" spans="1:11" x14ac:dyDescent="0.25">
      <c r="A25" s="67" t="s">
        <v>242</v>
      </c>
      <c r="B25" s="68"/>
      <c r="C25" s="68"/>
    </row>
    <row r="26" spans="1:11" x14ac:dyDescent="0.25">
      <c r="A26" s="59"/>
      <c r="B26" s="60"/>
      <c r="C26" s="68" t="s">
        <v>243</v>
      </c>
    </row>
    <row r="27" spans="1:11" x14ac:dyDescent="0.25">
      <c r="A27" s="59" t="s">
        <v>244</v>
      </c>
      <c r="B27" s="60" t="s">
        <v>3</v>
      </c>
      <c r="C27" s="60">
        <v>54.724041159962574</v>
      </c>
    </row>
    <row r="28" spans="1:11" x14ac:dyDescent="0.25">
      <c r="A28" s="59"/>
      <c r="B28" s="60" t="s">
        <v>4</v>
      </c>
      <c r="C28" s="60">
        <v>45.275958840037418</v>
      </c>
    </row>
    <row r="29" spans="1:11" x14ac:dyDescent="0.25">
      <c r="A29" s="59" t="s">
        <v>245</v>
      </c>
      <c r="B29" s="60" t="s">
        <v>246</v>
      </c>
      <c r="C29" s="60">
        <v>78.016838166510766</v>
      </c>
    </row>
    <row r="30" spans="1:11" x14ac:dyDescent="0.25">
      <c r="A30" s="59"/>
      <c r="B30" s="60" t="s">
        <v>247</v>
      </c>
      <c r="C30" s="60">
        <v>21.983161833489241</v>
      </c>
    </row>
    <row r="31" spans="1:11" x14ac:dyDescent="0.25">
      <c r="A31" s="59" t="s">
        <v>248</v>
      </c>
      <c r="B31" s="60" t="s">
        <v>249</v>
      </c>
      <c r="C31" s="60">
        <v>8.1384471468662305</v>
      </c>
      <c r="D31" s="53"/>
      <c r="E31" s="53"/>
    </row>
    <row r="32" spans="1:11" x14ac:dyDescent="0.25">
      <c r="A32" s="59"/>
      <c r="B32" s="60" t="s">
        <v>250</v>
      </c>
      <c r="C32" s="60">
        <v>34.518241347053319</v>
      </c>
      <c r="H32" s="53"/>
      <c r="I32" s="53"/>
    </row>
    <row r="33" spans="1:9" x14ac:dyDescent="0.25">
      <c r="A33" s="59"/>
      <c r="B33" s="60" t="s">
        <v>251</v>
      </c>
      <c r="C33" s="60">
        <v>57.343311506080454</v>
      </c>
      <c r="H33" s="53"/>
      <c r="I33" s="53"/>
    </row>
    <row r="34" spans="1:9" x14ac:dyDescent="0.25">
      <c r="B34" s="59" t="s">
        <v>29</v>
      </c>
      <c r="C34" s="60">
        <v>2.9901596057129112</v>
      </c>
    </row>
  </sheetData>
  <mergeCells count="1">
    <mergeCell ref="A1:F1"/>
  </mergeCells>
  <phoneticPr fontId="4" type="noConversion"/>
  <pageMargins left="0.75" right="0.75" top="1" bottom="1" header="0.5" footer="0.5"/>
  <pageSetup paperSize="9" orientation="portrait" r:id="rId1"/>
  <headerFooter alignWithMargins="0">
    <oddFooter>&amp;Cwww.sisform.piemonte.it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tabColor rgb="FFC00000"/>
  </sheetPr>
  <dimension ref="A1:L16"/>
  <sheetViews>
    <sheetView showGridLines="0" zoomScaleNormal="100" workbookViewId="0">
      <selection activeCell="A2" sqref="A2"/>
    </sheetView>
  </sheetViews>
  <sheetFormatPr defaultColWidth="9.28515625" defaultRowHeight="10.8" x14ac:dyDescent="0.25"/>
  <cols>
    <col min="1" max="1" width="32.85546875" style="3" customWidth="1"/>
    <col min="2" max="10" width="8.28515625" style="3" customWidth="1"/>
    <col min="11" max="16384" width="9.28515625" style="3"/>
  </cols>
  <sheetData>
    <row r="1" spans="1:12" ht="37.5" customHeight="1" x14ac:dyDescent="0.25">
      <c r="A1" s="137" t="s">
        <v>261</v>
      </c>
      <c r="B1" s="137"/>
      <c r="C1" s="137"/>
      <c r="D1" s="137"/>
      <c r="E1" s="137"/>
      <c r="F1" s="137"/>
      <c r="G1" s="137"/>
      <c r="H1" s="137"/>
      <c r="I1" s="137"/>
      <c r="J1" s="137"/>
      <c r="K1" s="2"/>
    </row>
    <row r="2" spans="1:12" ht="14.4" customHeight="1" x14ac:dyDescent="0.25">
      <c r="A2" s="36" t="s">
        <v>44</v>
      </c>
      <c r="B2" s="37" t="s">
        <v>130</v>
      </c>
      <c r="C2" s="37" t="s">
        <v>7</v>
      </c>
      <c r="D2" s="37" t="s">
        <v>131</v>
      </c>
      <c r="E2" s="37" t="s">
        <v>6</v>
      </c>
      <c r="F2" s="37" t="s">
        <v>132</v>
      </c>
      <c r="G2" s="37" t="s">
        <v>133</v>
      </c>
      <c r="H2" s="37" t="s">
        <v>27</v>
      </c>
      <c r="I2" s="37" t="s">
        <v>27</v>
      </c>
      <c r="J2" s="37" t="s">
        <v>29</v>
      </c>
      <c r="K2" s="2"/>
    </row>
    <row r="3" spans="1:12" ht="15" customHeight="1" x14ac:dyDescent="0.25">
      <c r="A3" s="4" t="s">
        <v>67</v>
      </c>
      <c r="B3" s="74">
        <v>1279</v>
      </c>
      <c r="C3" s="74">
        <v>1651</v>
      </c>
      <c r="D3" s="74">
        <v>958</v>
      </c>
      <c r="E3" s="74">
        <v>5459</v>
      </c>
      <c r="F3" s="74">
        <v>1588</v>
      </c>
      <c r="G3" s="74">
        <v>15225</v>
      </c>
      <c r="H3" s="74">
        <v>1492</v>
      </c>
      <c r="I3" s="74">
        <v>2111</v>
      </c>
      <c r="J3" s="85">
        <f>SUM(B3:I3)</f>
        <v>29763</v>
      </c>
      <c r="K3" s="2"/>
    </row>
    <row r="4" spans="1:12" ht="15" customHeight="1" x14ac:dyDescent="0.25">
      <c r="A4" s="4" t="s">
        <v>9</v>
      </c>
      <c r="B4" s="74">
        <v>5480</v>
      </c>
      <c r="C4" s="74">
        <v>2523</v>
      </c>
      <c r="D4" s="74">
        <v>2020</v>
      </c>
      <c r="E4" s="74">
        <v>8774</v>
      </c>
      <c r="F4" s="74">
        <v>6221</v>
      </c>
      <c r="G4" s="74">
        <v>29800</v>
      </c>
      <c r="H4" s="74">
        <v>2777</v>
      </c>
      <c r="I4" s="74">
        <v>2250</v>
      </c>
      <c r="J4" s="85">
        <f t="shared" ref="J4:J7" si="0">SUM(B4:I4)</f>
        <v>59845</v>
      </c>
      <c r="K4" s="2"/>
    </row>
    <row r="5" spans="1:12" ht="15" customHeight="1" x14ac:dyDescent="0.25">
      <c r="A5" s="4" t="s">
        <v>52</v>
      </c>
      <c r="B5" s="74">
        <v>8849</v>
      </c>
      <c r="C5" s="74">
        <v>3264</v>
      </c>
      <c r="D5" s="74">
        <v>3690</v>
      </c>
      <c r="E5" s="74">
        <v>10680</v>
      </c>
      <c r="F5" s="74">
        <v>7109</v>
      </c>
      <c r="G5" s="74">
        <v>49677</v>
      </c>
      <c r="H5" s="74">
        <v>3114</v>
      </c>
      <c r="I5" s="74">
        <v>2762</v>
      </c>
      <c r="J5" s="85">
        <f t="shared" si="0"/>
        <v>89145</v>
      </c>
      <c r="K5" s="2"/>
      <c r="L5" s="84"/>
    </row>
    <row r="6" spans="1:12" ht="15" customHeight="1" x14ac:dyDescent="0.25">
      <c r="A6" s="42" t="s">
        <v>66</v>
      </c>
      <c r="B6" s="74">
        <v>1775</v>
      </c>
      <c r="C6" s="74">
        <v>644</v>
      </c>
      <c r="D6" s="74">
        <v>375</v>
      </c>
      <c r="E6" s="74">
        <v>2822</v>
      </c>
      <c r="F6" s="74">
        <v>1022</v>
      </c>
      <c r="G6" s="74">
        <v>7696</v>
      </c>
      <c r="H6" s="74">
        <v>472</v>
      </c>
      <c r="I6" s="74">
        <v>686</v>
      </c>
      <c r="J6" s="85">
        <f t="shared" si="0"/>
        <v>15492</v>
      </c>
      <c r="K6" s="2"/>
    </row>
    <row r="7" spans="1:12" ht="15" customHeight="1" x14ac:dyDescent="0.25">
      <c r="A7" s="4" t="s">
        <v>19</v>
      </c>
      <c r="B7" s="74">
        <f>SUM(B3:B6)</f>
        <v>17383</v>
      </c>
      <c r="C7" s="74">
        <f t="shared" ref="C7:I7" si="1">SUM(C3:C6)</f>
        <v>8082</v>
      </c>
      <c r="D7" s="74">
        <f t="shared" si="1"/>
        <v>7043</v>
      </c>
      <c r="E7" s="74">
        <f t="shared" si="1"/>
        <v>27735</v>
      </c>
      <c r="F7" s="74">
        <f t="shared" si="1"/>
        <v>15940</v>
      </c>
      <c r="G7" s="74">
        <f t="shared" si="1"/>
        <v>102398</v>
      </c>
      <c r="H7" s="74">
        <f t="shared" si="1"/>
        <v>7855</v>
      </c>
      <c r="I7" s="74">
        <f t="shared" si="1"/>
        <v>7809</v>
      </c>
      <c r="J7" s="85">
        <f t="shared" si="0"/>
        <v>194245</v>
      </c>
      <c r="K7" s="46"/>
    </row>
    <row r="8" spans="1:12" ht="15" customHeight="1" x14ac:dyDescent="0.25">
      <c r="A8" s="36" t="s">
        <v>50</v>
      </c>
      <c r="B8" s="37" t="s">
        <v>130</v>
      </c>
      <c r="C8" s="37" t="s">
        <v>7</v>
      </c>
      <c r="D8" s="37" t="s">
        <v>131</v>
      </c>
      <c r="E8" s="37" t="s">
        <v>6</v>
      </c>
      <c r="F8" s="37" t="s">
        <v>132</v>
      </c>
      <c r="G8" s="37" t="s">
        <v>133</v>
      </c>
      <c r="H8" s="37" t="s">
        <v>27</v>
      </c>
      <c r="I8" s="37" t="s">
        <v>5</v>
      </c>
      <c r="J8" s="37" t="s">
        <v>29</v>
      </c>
      <c r="K8" s="2"/>
    </row>
    <row r="9" spans="1:12" ht="15" customHeight="1" x14ac:dyDescent="0.25">
      <c r="A9" s="4" t="s">
        <v>67</v>
      </c>
      <c r="B9" s="102">
        <f t="shared" ref="B9:I9" si="2">B3/B7*100</f>
        <v>7.3577633319910252</v>
      </c>
      <c r="C9" s="102">
        <f t="shared" si="2"/>
        <v>20.428111853501608</v>
      </c>
      <c r="D9" s="102">
        <f t="shared" si="2"/>
        <v>13.60215817123385</v>
      </c>
      <c r="E9" s="102">
        <f t="shared" si="2"/>
        <v>19.682711375518299</v>
      </c>
      <c r="F9" s="102">
        <f t="shared" si="2"/>
        <v>9.9623588456712664</v>
      </c>
      <c r="G9" s="102">
        <f t="shared" si="2"/>
        <v>14.86845446200121</v>
      </c>
      <c r="H9" s="102">
        <f t="shared" si="2"/>
        <v>18.994271164863143</v>
      </c>
      <c r="I9" s="102">
        <f t="shared" si="2"/>
        <v>27.032910744013318</v>
      </c>
      <c r="J9" s="102">
        <f>J3/J7*100</f>
        <v>15.322402121032717</v>
      </c>
      <c r="K9" s="2"/>
    </row>
    <row r="10" spans="1:12" ht="15" customHeight="1" x14ac:dyDescent="0.25">
      <c r="A10" s="4" t="s">
        <v>134</v>
      </c>
      <c r="B10" s="102">
        <f t="shared" ref="B10:I10" si="3">B4/B7*100</f>
        <v>31.525053212909164</v>
      </c>
      <c r="C10" s="102">
        <f t="shared" si="3"/>
        <v>31.217520415738679</v>
      </c>
      <c r="D10" s="102">
        <f t="shared" si="3"/>
        <v>28.680959818259268</v>
      </c>
      <c r="E10" s="102">
        <f t="shared" si="3"/>
        <v>31.635118081846041</v>
      </c>
      <c r="F10" s="102">
        <f t="shared" si="3"/>
        <v>39.027603513174405</v>
      </c>
      <c r="G10" s="102">
        <f t="shared" si="3"/>
        <v>29.102130900994162</v>
      </c>
      <c r="H10" s="102">
        <f t="shared" si="3"/>
        <v>35.353278166772753</v>
      </c>
      <c r="I10" s="102">
        <f t="shared" si="3"/>
        <v>28.812908182865925</v>
      </c>
      <c r="J10" s="102">
        <f>J4/J7*100</f>
        <v>30.809029833457746</v>
      </c>
      <c r="K10" s="2"/>
    </row>
    <row r="11" spans="1:12" ht="15" customHeight="1" x14ac:dyDescent="0.25">
      <c r="A11" s="4" t="s">
        <v>52</v>
      </c>
      <c r="B11" s="102">
        <f t="shared" ref="B11:I11" si="4">B5/B7*100</f>
        <v>50.906057642524303</v>
      </c>
      <c r="C11" s="102">
        <f t="shared" si="4"/>
        <v>40.386043058648852</v>
      </c>
      <c r="D11" s="102">
        <f t="shared" si="4"/>
        <v>52.392446400681521</v>
      </c>
      <c r="E11" s="102">
        <f t="shared" si="4"/>
        <v>38.507301243915634</v>
      </c>
      <c r="F11" s="102">
        <f t="shared" si="4"/>
        <v>44.598494353826851</v>
      </c>
      <c r="G11" s="102">
        <f t="shared" si="4"/>
        <v>48.513642844586805</v>
      </c>
      <c r="H11" s="102">
        <f t="shared" si="4"/>
        <v>39.643539147040102</v>
      </c>
      <c r="I11" s="102">
        <f t="shared" si="4"/>
        <v>35.369445511589191</v>
      </c>
      <c r="J11" s="102">
        <f>J5/J7*100</f>
        <v>45.893073180776852</v>
      </c>
      <c r="K11" s="2"/>
    </row>
    <row r="12" spans="1:12" ht="15" customHeight="1" x14ac:dyDescent="0.25">
      <c r="A12" s="42" t="s">
        <v>135</v>
      </c>
      <c r="B12" s="102">
        <f t="shared" ref="B12:I12" si="5">B6/B7*100</f>
        <v>10.211125812575505</v>
      </c>
      <c r="C12" s="102">
        <f t="shared" si="5"/>
        <v>7.9683246721108629</v>
      </c>
      <c r="D12" s="102">
        <f t="shared" si="5"/>
        <v>5.3244356098253585</v>
      </c>
      <c r="E12" s="102">
        <f t="shared" si="5"/>
        <v>10.174869298720028</v>
      </c>
      <c r="F12" s="102">
        <f t="shared" si="5"/>
        <v>6.4115432873274782</v>
      </c>
      <c r="G12" s="102">
        <f t="shared" si="5"/>
        <v>7.5157717924178202</v>
      </c>
      <c r="H12" s="102">
        <f t="shared" si="5"/>
        <v>6.0089115213239976</v>
      </c>
      <c r="I12" s="102">
        <f t="shared" si="5"/>
        <v>8.7847355615315657</v>
      </c>
      <c r="J12" s="102">
        <f>J6/J7*100</f>
        <v>7.9754948647326822</v>
      </c>
      <c r="K12" s="2"/>
    </row>
    <row r="13" spans="1:12" ht="15" customHeight="1" x14ac:dyDescent="0.25">
      <c r="A13" s="6" t="s">
        <v>19</v>
      </c>
      <c r="B13" s="102">
        <f>B7/B7*100</f>
        <v>100</v>
      </c>
      <c r="C13" s="102">
        <f t="shared" ref="C13:I13" si="6">C7/C7*100</f>
        <v>100</v>
      </c>
      <c r="D13" s="102">
        <f t="shared" si="6"/>
        <v>100</v>
      </c>
      <c r="E13" s="102">
        <f t="shared" si="6"/>
        <v>100</v>
      </c>
      <c r="F13" s="102">
        <f t="shared" si="6"/>
        <v>100</v>
      </c>
      <c r="G13" s="102">
        <f t="shared" si="6"/>
        <v>100</v>
      </c>
      <c r="H13" s="102">
        <f t="shared" si="6"/>
        <v>100</v>
      </c>
      <c r="I13" s="102">
        <f t="shared" si="6"/>
        <v>100</v>
      </c>
      <c r="J13" s="102">
        <v>100</v>
      </c>
      <c r="K13" s="2"/>
    </row>
    <row r="14" spans="1:12" x14ac:dyDescent="0.25">
      <c r="A14" s="2" t="s">
        <v>136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25">
      <c r="A15" s="2" t="s">
        <v>150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2" x14ac:dyDescent="0.25">
      <c r="A16" s="2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&amp;Cwww.sisform.piemonte.it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34"/>
  <sheetViews>
    <sheetView showGridLines="0" workbookViewId="0">
      <selection activeCell="A2" sqref="A2"/>
    </sheetView>
  </sheetViews>
  <sheetFormatPr defaultRowHeight="10.8" x14ac:dyDescent="0.25"/>
  <cols>
    <col min="1" max="16384" width="9.140625" style="10"/>
  </cols>
  <sheetData>
    <row r="1" spans="1:1" ht="31.2" customHeight="1" x14ac:dyDescent="0.25">
      <c r="A1" s="117" t="s">
        <v>321</v>
      </c>
    </row>
    <row r="21" spans="1:2" ht="21.6" x14ac:dyDescent="0.25">
      <c r="A21" s="130" t="s">
        <v>320</v>
      </c>
      <c r="B21" s="130" t="s">
        <v>319</v>
      </c>
    </row>
    <row r="22" spans="1:2" x14ac:dyDescent="0.25">
      <c r="A22" s="126" t="s">
        <v>316</v>
      </c>
      <c r="B22" s="127">
        <v>4999</v>
      </c>
    </row>
    <row r="23" spans="1:2" x14ac:dyDescent="0.25">
      <c r="A23" s="126" t="s">
        <v>317</v>
      </c>
      <c r="B23" s="127">
        <v>4675</v>
      </c>
    </row>
    <row r="24" spans="1:2" x14ac:dyDescent="0.25">
      <c r="A24" s="128" t="s">
        <v>318</v>
      </c>
      <c r="B24" s="127">
        <v>4245</v>
      </c>
    </row>
    <row r="25" spans="1:2" x14ac:dyDescent="0.25">
      <c r="A25" s="126" t="s">
        <v>51</v>
      </c>
      <c r="B25" s="127">
        <v>3996</v>
      </c>
    </row>
    <row r="26" spans="1:2" x14ac:dyDescent="0.25">
      <c r="A26" s="126" t="s">
        <v>55</v>
      </c>
      <c r="B26" s="127">
        <v>3693</v>
      </c>
    </row>
    <row r="27" spans="1:2" x14ac:dyDescent="0.25">
      <c r="A27" s="126" t="s">
        <v>64</v>
      </c>
      <c r="B27" s="127">
        <v>3774</v>
      </c>
    </row>
    <row r="28" spans="1:2" x14ac:dyDescent="0.25">
      <c r="A28" s="126" t="s">
        <v>71</v>
      </c>
      <c r="B28" s="127">
        <v>4006</v>
      </c>
    </row>
    <row r="29" spans="1:2" x14ac:dyDescent="0.25">
      <c r="A29" s="126" t="s">
        <v>81</v>
      </c>
      <c r="B29" s="127">
        <v>4346</v>
      </c>
    </row>
    <row r="30" spans="1:2" x14ac:dyDescent="0.25">
      <c r="A30" s="126" t="s">
        <v>86</v>
      </c>
      <c r="B30" s="127">
        <v>5495</v>
      </c>
    </row>
    <row r="31" spans="1:2" x14ac:dyDescent="0.25">
      <c r="A31" s="129" t="s">
        <v>94</v>
      </c>
      <c r="B31" s="127">
        <v>5888</v>
      </c>
    </row>
    <row r="32" spans="1:2" x14ac:dyDescent="0.25">
      <c r="A32" s="128" t="s">
        <v>139</v>
      </c>
      <c r="B32" s="127">
        <v>5821</v>
      </c>
    </row>
    <row r="33" spans="1:2" x14ac:dyDescent="0.25">
      <c r="A33" s="128" t="s">
        <v>155</v>
      </c>
      <c r="B33" s="127">
        <v>5803</v>
      </c>
    </row>
    <row r="34" spans="1:2" x14ac:dyDescent="0.25">
      <c r="A34" s="128" t="s">
        <v>256</v>
      </c>
      <c r="B34" s="127">
        <v>5345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H48"/>
  <sheetViews>
    <sheetView showGridLines="0" zoomScaleNormal="100" workbookViewId="0">
      <selection sqref="A1:F1"/>
    </sheetView>
  </sheetViews>
  <sheetFormatPr defaultColWidth="9.28515625" defaultRowHeight="10.8" x14ac:dyDescent="0.25"/>
  <cols>
    <col min="1" max="1" width="29.85546875" style="10" customWidth="1"/>
    <col min="2" max="2" width="67.42578125" style="10" customWidth="1"/>
    <col min="3" max="3" width="7.140625" style="10" bestFit="1" customWidth="1"/>
    <col min="4" max="7" width="8.140625" style="10" customWidth="1"/>
    <col min="8" max="16384" width="9.28515625" style="10"/>
  </cols>
  <sheetData>
    <row r="1" spans="1:8" ht="39" customHeight="1" x14ac:dyDescent="0.25">
      <c r="A1" s="168" t="s">
        <v>329</v>
      </c>
      <c r="B1" s="168"/>
      <c r="C1" s="168"/>
      <c r="D1" s="168"/>
      <c r="E1" s="168"/>
      <c r="F1" s="168"/>
      <c r="G1" s="64"/>
      <c r="H1" s="64"/>
    </row>
    <row r="2" spans="1:8" x14ac:dyDescent="0.25">
      <c r="A2" s="169" t="s">
        <v>156</v>
      </c>
      <c r="B2" s="169" t="s">
        <v>70</v>
      </c>
      <c r="C2" s="161" t="s">
        <v>155</v>
      </c>
      <c r="D2" s="161"/>
      <c r="E2" s="171" t="s">
        <v>256</v>
      </c>
      <c r="F2" s="161"/>
      <c r="G2" s="160" t="s">
        <v>322</v>
      </c>
      <c r="H2" s="161"/>
    </row>
    <row r="3" spans="1:8" x14ac:dyDescent="0.25">
      <c r="A3" s="170"/>
      <c r="B3" s="170"/>
      <c r="C3" s="73" t="s">
        <v>82</v>
      </c>
      <c r="D3" s="62" t="s">
        <v>95</v>
      </c>
      <c r="E3" s="73" t="s">
        <v>82</v>
      </c>
      <c r="F3" s="62" t="s">
        <v>95</v>
      </c>
      <c r="G3" s="73" t="s">
        <v>82</v>
      </c>
      <c r="H3" s="62" t="s">
        <v>95</v>
      </c>
    </row>
    <row r="4" spans="1:8" x14ac:dyDescent="0.25">
      <c r="A4" s="162" t="s">
        <v>59</v>
      </c>
      <c r="B4" s="61" t="s">
        <v>96</v>
      </c>
      <c r="C4" s="74">
        <v>4</v>
      </c>
      <c r="D4" s="74">
        <v>67</v>
      </c>
      <c r="E4" s="74">
        <v>3</v>
      </c>
      <c r="F4" s="74">
        <v>46</v>
      </c>
      <c r="G4" s="74">
        <v>3</v>
      </c>
      <c r="H4" s="74">
        <v>45</v>
      </c>
    </row>
    <row r="5" spans="1:8" x14ac:dyDescent="0.25">
      <c r="A5" s="163"/>
      <c r="B5" s="61" t="s">
        <v>97</v>
      </c>
      <c r="C5" s="74">
        <v>69</v>
      </c>
      <c r="D5" s="74">
        <v>1362</v>
      </c>
      <c r="E5" s="74">
        <v>45</v>
      </c>
      <c r="F5" s="74">
        <v>827</v>
      </c>
      <c r="G5" s="74">
        <v>23</v>
      </c>
      <c r="H5" s="74">
        <f>373+1</f>
        <v>374</v>
      </c>
    </row>
    <row r="6" spans="1:8" x14ac:dyDescent="0.25">
      <c r="A6" s="163"/>
      <c r="B6" s="101" t="s">
        <v>257</v>
      </c>
      <c r="C6" s="74" t="s">
        <v>10</v>
      </c>
      <c r="D6" s="74" t="s">
        <v>10</v>
      </c>
      <c r="E6" s="74">
        <v>23</v>
      </c>
      <c r="F6" s="74">
        <v>433</v>
      </c>
      <c r="G6" s="74">
        <v>50</v>
      </c>
      <c r="H6" s="74">
        <f>888+1</f>
        <v>889</v>
      </c>
    </row>
    <row r="7" spans="1:8" x14ac:dyDescent="0.25">
      <c r="A7" s="163"/>
      <c r="B7" s="61" t="s">
        <v>98</v>
      </c>
      <c r="C7" s="74">
        <v>5</v>
      </c>
      <c r="D7" s="74">
        <v>97</v>
      </c>
      <c r="E7" s="74" t="s">
        <v>10</v>
      </c>
      <c r="F7" s="74" t="s">
        <v>10</v>
      </c>
      <c r="G7" s="74" t="s">
        <v>10</v>
      </c>
      <c r="H7" s="74" t="s">
        <v>10</v>
      </c>
    </row>
    <row r="8" spans="1:8" x14ac:dyDescent="0.25">
      <c r="A8" s="164"/>
      <c r="B8" s="101" t="s">
        <v>325</v>
      </c>
      <c r="C8" s="74"/>
      <c r="D8" s="74"/>
      <c r="E8" s="74">
        <v>10</v>
      </c>
      <c r="F8" s="74">
        <v>187</v>
      </c>
      <c r="G8" s="74">
        <v>9</v>
      </c>
      <c r="H8" s="74">
        <v>143</v>
      </c>
    </row>
    <row r="9" spans="1:8" ht="11.4" customHeight="1" x14ac:dyDescent="0.25">
      <c r="A9" s="162" t="s">
        <v>99</v>
      </c>
      <c r="B9" s="61" t="s">
        <v>100</v>
      </c>
      <c r="C9" s="74">
        <v>17</v>
      </c>
      <c r="D9" s="74">
        <v>347</v>
      </c>
      <c r="E9" s="74">
        <v>18</v>
      </c>
      <c r="F9" s="74">
        <v>347</v>
      </c>
      <c r="G9" s="74">
        <v>20</v>
      </c>
      <c r="H9" s="74">
        <v>357</v>
      </c>
    </row>
    <row r="10" spans="1:8" ht="11.4" customHeight="1" x14ac:dyDescent="0.25">
      <c r="A10" s="163"/>
      <c r="B10" s="101" t="s">
        <v>258</v>
      </c>
      <c r="C10" s="74"/>
      <c r="D10" s="74"/>
      <c r="E10" s="74">
        <v>2</v>
      </c>
      <c r="F10" s="74">
        <v>24</v>
      </c>
      <c r="G10" s="74">
        <v>10</v>
      </c>
      <c r="H10" s="74">
        <v>168</v>
      </c>
    </row>
    <row r="11" spans="1:8" x14ac:dyDescent="0.25">
      <c r="A11" s="164"/>
      <c r="B11" s="61" t="s">
        <v>101</v>
      </c>
      <c r="C11" s="74">
        <v>3</v>
      </c>
      <c r="D11" s="74">
        <v>54</v>
      </c>
      <c r="E11" s="74">
        <v>2</v>
      </c>
      <c r="F11" s="74">
        <v>38</v>
      </c>
      <c r="G11" s="74">
        <v>2</v>
      </c>
      <c r="H11" s="74">
        <v>35</v>
      </c>
    </row>
    <row r="12" spans="1:8" x14ac:dyDescent="0.25">
      <c r="A12" s="165" t="s">
        <v>102</v>
      </c>
      <c r="B12" s="61" t="s">
        <v>103</v>
      </c>
      <c r="C12" s="74">
        <v>9</v>
      </c>
      <c r="D12" s="74">
        <v>144</v>
      </c>
      <c r="E12" s="74">
        <v>9</v>
      </c>
      <c r="F12" s="74">
        <v>133</v>
      </c>
      <c r="G12" s="74">
        <v>8</v>
      </c>
      <c r="H12" s="74">
        <f>113+2</f>
        <v>115</v>
      </c>
    </row>
    <row r="13" spans="1:8" x14ac:dyDescent="0.25">
      <c r="A13" s="166"/>
      <c r="B13" s="61" t="s">
        <v>104</v>
      </c>
      <c r="C13" s="74">
        <v>6</v>
      </c>
      <c r="D13" s="74">
        <v>114</v>
      </c>
      <c r="E13" s="74">
        <v>6</v>
      </c>
      <c r="F13" s="74">
        <v>95</v>
      </c>
      <c r="G13" s="74">
        <v>2</v>
      </c>
      <c r="H13" s="74">
        <v>22</v>
      </c>
    </row>
    <row r="14" spans="1:8" x14ac:dyDescent="0.25">
      <c r="A14" s="166"/>
      <c r="B14" s="61" t="s">
        <v>323</v>
      </c>
      <c r="C14" s="74" t="s">
        <v>10</v>
      </c>
      <c r="D14" s="74" t="s">
        <v>10</v>
      </c>
      <c r="E14" s="74" t="s">
        <v>10</v>
      </c>
      <c r="F14" s="74" t="s">
        <v>10</v>
      </c>
      <c r="G14" s="74">
        <v>4</v>
      </c>
      <c r="H14" s="74">
        <v>79</v>
      </c>
    </row>
    <row r="15" spans="1:8" x14ac:dyDescent="0.25">
      <c r="A15" s="166"/>
      <c r="B15" s="61" t="s">
        <v>105</v>
      </c>
      <c r="C15" s="74">
        <v>6</v>
      </c>
      <c r="D15" s="74">
        <v>114</v>
      </c>
      <c r="E15" s="74">
        <v>4</v>
      </c>
      <c r="F15" s="74">
        <v>73</v>
      </c>
      <c r="G15" s="74">
        <v>2</v>
      </c>
      <c r="H15" s="74">
        <v>30</v>
      </c>
    </row>
    <row r="16" spans="1:8" x14ac:dyDescent="0.25">
      <c r="A16" s="166"/>
      <c r="B16" s="101" t="s">
        <v>259</v>
      </c>
      <c r="C16" s="74" t="s">
        <v>10</v>
      </c>
      <c r="D16" s="74" t="s">
        <v>10</v>
      </c>
      <c r="E16" s="74">
        <v>2</v>
      </c>
      <c r="F16" s="74">
        <v>40</v>
      </c>
      <c r="G16" s="74">
        <v>4</v>
      </c>
      <c r="H16" s="74">
        <v>75</v>
      </c>
    </row>
    <row r="17" spans="1:8" x14ac:dyDescent="0.25">
      <c r="A17" s="166"/>
      <c r="B17" s="61" t="s">
        <v>106</v>
      </c>
      <c r="C17" s="74">
        <v>1</v>
      </c>
      <c r="D17" s="74">
        <v>15</v>
      </c>
      <c r="E17" s="74" t="s">
        <v>10</v>
      </c>
      <c r="F17" s="74" t="s">
        <v>10</v>
      </c>
      <c r="G17" s="74">
        <v>1</v>
      </c>
      <c r="H17" s="74">
        <v>14</v>
      </c>
    </row>
    <row r="18" spans="1:8" x14ac:dyDescent="0.25">
      <c r="A18" s="167"/>
      <c r="B18" s="101" t="s">
        <v>254</v>
      </c>
      <c r="C18" s="74" t="s">
        <v>10</v>
      </c>
      <c r="D18" s="74" t="s">
        <v>10</v>
      </c>
      <c r="E18" s="74">
        <v>1</v>
      </c>
      <c r="F18" s="74">
        <v>16</v>
      </c>
      <c r="G18" s="74" t="s">
        <v>10</v>
      </c>
      <c r="H18" s="74" t="s">
        <v>10</v>
      </c>
    </row>
    <row r="19" spans="1:8" ht="11.4" customHeight="1" x14ac:dyDescent="0.25">
      <c r="A19" s="162" t="s">
        <v>60</v>
      </c>
      <c r="B19" s="61" t="s">
        <v>107</v>
      </c>
      <c r="C19" s="74">
        <v>46</v>
      </c>
      <c r="D19" s="74">
        <v>992</v>
      </c>
      <c r="E19" s="74">
        <v>46</v>
      </c>
      <c r="F19" s="74">
        <v>965</v>
      </c>
      <c r="G19" s="74">
        <v>47</v>
      </c>
      <c r="H19" s="74">
        <f>944+1</f>
        <v>945</v>
      </c>
    </row>
    <row r="20" spans="1:8" x14ac:dyDescent="0.25">
      <c r="A20" s="163"/>
      <c r="B20" s="61" t="s">
        <v>255</v>
      </c>
      <c r="C20" s="74">
        <v>29</v>
      </c>
      <c r="D20" s="74">
        <v>547</v>
      </c>
      <c r="E20" s="74">
        <v>29</v>
      </c>
      <c r="F20" s="74">
        <v>534</v>
      </c>
      <c r="G20" s="74">
        <v>29</v>
      </c>
      <c r="H20" s="74">
        <f>518+1</f>
        <v>519</v>
      </c>
    </row>
    <row r="21" spans="1:8" x14ac:dyDescent="0.25">
      <c r="A21" s="163"/>
      <c r="B21" s="61" t="s">
        <v>108</v>
      </c>
      <c r="C21" s="74">
        <v>5</v>
      </c>
      <c r="D21" s="74">
        <v>63</v>
      </c>
      <c r="E21" s="74">
        <v>5</v>
      </c>
      <c r="F21" s="74">
        <v>48</v>
      </c>
      <c r="G21" s="74">
        <v>6</v>
      </c>
      <c r="H21" s="74">
        <v>60</v>
      </c>
    </row>
    <row r="22" spans="1:8" x14ac:dyDescent="0.25">
      <c r="A22" s="163"/>
      <c r="B22" s="61" t="s">
        <v>109</v>
      </c>
      <c r="C22" s="74">
        <v>88</v>
      </c>
      <c r="D22" s="74">
        <v>1692</v>
      </c>
      <c r="E22" s="74">
        <v>86</v>
      </c>
      <c r="F22" s="74">
        <v>1533</v>
      </c>
      <c r="G22" s="74">
        <v>86</v>
      </c>
      <c r="H22" s="74">
        <v>1490</v>
      </c>
    </row>
    <row r="23" spans="1:8" x14ac:dyDescent="0.25">
      <c r="A23" s="163"/>
      <c r="B23" s="61" t="s">
        <v>110</v>
      </c>
      <c r="C23" s="74">
        <v>9</v>
      </c>
      <c r="D23" s="74">
        <v>186</v>
      </c>
      <c r="E23" s="74">
        <v>6</v>
      </c>
      <c r="F23" s="74">
        <v>108</v>
      </c>
      <c r="G23" s="74">
        <v>3</v>
      </c>
      <c r="H23" s="74">
        <v>52</v>
      </c>
    </row>
    <row r="24" spans="1:8" x14ac:dyDescent="0.25">
      <c r="A24" s="163"/>
      <c r="B24" s="61" t="s">
        <v>111</v>
      </c>
      <c r="C24" s="74">
        <v>101</v>
      </c>
      <c r="D24" s="74">
        <v>2004</v>
      </c>
      <c r="E24" s="74">
        <v>102</v>
      </c>
      <c r="F24" s="74">
        <v>1910</v>
      </c>
      <c r="G24" s="74">
        <v>101</v>
      </c>
      <c r="H24" s="74">
        <f>1786+4</f>
        <v>1790</v>
      </c>
    </row>
    <row r="25" spans="1:8" x14ac:dyDescent="0.25">
      <c r="A25" s="163"/>
      <c r="B25" s="101" t="s">
        <v>324</v>
      </c>
      <c r="C25" s="74" t="s">
        <v>10</v>
      </c>
      <c r="D25" s="74" t="s">
        <v>10</v>
      </c>
      <c r="E25" s="74">
        <v>1</v>
      </c>
      <c r="F25" s="74">
        <v>10</v>
      </c>
      <c r="G25" s="74">
        <v>1</v>
      </c>
      <c r="H25" s="74">
        <v>21</v>
      </c>
    </row>
    <row r="26" spans="1:8" x14ac:dyDescent="0.25">
      <c r="A26" s="163"/>
      <c r="B26" s="61" t="s">
        <v>112</v>
      </c>
      <c r="C26" s="74">
        <v>2</v>
      </c>
      <c r="D26" s="74">
        <v>37</v>
      </c>
      <c r="E26" s="74">
        <v>1</v>
      </c>
      <c r="F26" s="74">
        <v>22</v>
      </c>
      <c r="G26" s="74">
        <v>2</v>
      </c>
      <c r="H26" s="74">
        <v>40</v>
      </c>
    </row>
    <row r="27" spans="1:8" x14ac:dyDescent="0.25">
      <c r="A27" s="163"/>
      <c r="B27" s="61" t="s">
        <v>113</v>
      </c>
      <c r="C27" s="74">
        <v>14</v>
      </c>
      <c r="D27" s="74">
        <v>274</v>
      </c>
      <c r="E27" s="74">
        <v>6</v>
      </c>
      <c r="F27" s="74">
        <v>94</v>
      </c>
      <c r="G27" s="74">
        <v>8</v>
      </c>
      <c r="H27" s="74">
        <v>128</v>
      </c>
    </row>
    <row r="28" spans="1:8" x14ac:dyDescent="0.25">
      <c r="A28" s="163"/>
      <c r="B28" s="61" t="s">
        <v>114</v>
      </c>
      <c r="C28" s="74">
        <v>2</v>
      </c>
      <c r="D28" s="74">
        <v>35</v>
      </c>
      <c r="E28" s="74">
        <v>9</v>
      </c>
      <c r="F28" s="74">
        <v>171</v>
      </c>
      <c r="G28" s="74">
        <v>8</v>
      </c>
      <c r="H28" s="74">
        <v>150</v>
      </c>
    </row>
    <row r="29" spans="1:8" x14ac:dyDescent="0.25">
      <c r="A29" s="164"/>
      <c r="B29" s="61" t="s">
        <v>115</v>
      </c>
      <c r="C29" s="74">
        <v>3</v>
      </c>
      <c r="D29" s="74">
        <v>59</v>
      </c>
      <c r="E29" s="74">
        <v>6</v>
      </c>
      <c r="F29" s="74">
        <v>105</v>
      </c>
      <c r="G29" s="74">
        <v>5</v>
      </c>
      <c r="H29" s="74">
        <v>84</v>
      </c>
    </row>
    <row r="30" spans="1:8" x14ac:dyDescent="0.25">
      <c r="A30" s="165" t="s">
        <v>61</v>
      </c>
      <c r="B30" s="61" t="s">
        <v>116</v>
      </c>
      <c r="C30" s="74">
        <v>161</v>
      </c>
      <c r="D30" s="74">
        <v>3273</v>
      </c>
      <c r="E30" s="74">
        <v>164</v>
      </c>
      <c r="F30" s="74">
        <v>3235</v>
      </c>
      <c r="G30" s="74">
        <v>164</v>
      </c>
      <c r="H30" s="74">
        <f>3150+4</f>
        <v>3154</v>
      </c>
    </row>
    <row r="31" spans="1:8" x14ac:dyDescent="0.25">
      <c r="A31" s="166"/>
      <c r="B31" s="61" t="s">
        <v>117</v>
      </c>
      <c r="C31" s="74">
        <v>6</v>
      </c>
      <c r="D31" s="74">
        <v>104</v>
      </c>
      <c r="E31" s="74">
        <v>7</v>
      </c>
      <c r="F31" s="74">
        <v>123</v>
      </c>
      <c r="G31" s="74">
        <v>9</v>
      </c>
      <c r="H31" s="74">
        <v>143</v>
      </c>
    </row>
    <row r="32" spans="1:8" x14ac:dyDescent="0.25">
      <c r="A32" s="167"/>
      <c r="B32" s="61" t="s">
        <v>118</v>
      </c>
      <c r="C32" s="74">
        <v>15</v>
      </c>
      <c r="D32" s="74">
        <v>271</v>
      </c>
      <c r="E32" s="74">
        <v>14</v>
      </c>
      <c r="F32" s="74">
        <v>270</v>
      </c>
      <c r="G32" s="74">
        <v>15</v>
      </c>
      <c r="H32" s="74">
        <v>269</v>
      </c>
    </row>
    <row r="33" spans="1:8" x14ac:dyDescent="0.25">
      <c r="A33" s="165" t="s">
        <v>62</v>
      </c>
      <c r="B33" s="101" t="s">
        <v>326</v>
      </c>
      <c r="C33" s="74" t="s">
        <v>10</v>
      </c>
      <c r="D33" s="74" t="s">
        <v>10</v>
      </c>
      <c r="E33" s="74">
        <v>7</v>
      </c>
      <c r="F33" s="74">
        <v>88</v>
      </c>
      <c r="G33" s="74">
        <v>11</v>
      </c>
      <c r="H33" s="74">
        <v>131</v>
      </c>
    </row>
    <row r="34" spans="1:8" x14ac:dyDescent="0.25">
      <c r="A34" s="166"/>
      <c r="B34" s="61" t="s">
        <v>119</v>
      </c>
      <c r="C34" s="74">
        <v>24</v>
      </c>
      <c r="D34" s="74">
        <v>454</v>
      </c>
      <c r="E34" s="74">
        <v>22</v>
      </c>
      <c r="F34" s="74">
        <v>365</v>
      </c>
      <c r="G34" s="74">
        <v>21</v>
      </c>
      <c r="H34" s="74">
        <v>359</v>
      </c>
    </row>
    <row r="35" spans="1:8" x14ac:dyDescent="0.25">
      <c r="A35" s="166"/>
      <c r="B35" s="61" t="s">
        <v>120</v>
      </c>
      <c r="C35" s="74">
        <v>21</v>
      </c>
      <c r="D35" s="74">
        <v>378</v>
      </c>
      <c r="E35" s="74">
        <v>14</v>
      </c>
      <c r="F35" s="74">
        <v>223</v>
      </c>
      <c r="G35" s="74">
        <v>6</v>
      </c>
      <c r="H35" s="74">
        <v>81</v>
      </c>
    </row>
    <row r="36" spans="1:8" x14ac:dyDescent="0.25">
      <c r="A36" s="166"/>
      <c r="B36" s="61" t="s">
        <v>121</v>
      </c>
      <c r="C36" s="74">
        <v>3</v>
      </c>
      <c r="D36" s="74">
        <v>59</v>
      </c>
      <c r="E36" s="74">
        <v>3</v>
      </c>
      <c r="F36" s="74">
        <v>57</v>
      </c>
      <c r="G36" s="74">
        <v>3</v>
      </c>
      <c r="H36" s="74">
        <v>53</v>
      </c>
    </row>
    <row r="37" spans="1:8" x14ac:dyDescent="0.25">
      <c r="A37" s="166"/>
      <c r="B37" s="61" t="s">
        <v>122</v>
      </c>
      <c r="C37" s="74">
        <v>3</v>
      </c>
      <c r="D37" s="74">
        <v>49</v>
      </c>
      <c r="E37" s="74">
        <v>2</v>
      </c>
      <c r="F37" s="74">
        <v>25</v>
      </c>
      <c r="G37" s="74">
        <v>2</v>
      </c>
      <c r="H37" s="74">
        <v>30</v>
      </c>
    </row>
    <row r="38" spans="1:8" x14ac:dyDescent="0.25">
      <c r="A38" s="166"/>
      <c r="B38" s="61" t="s">
        <v>123</v>
      </c>
      <c r="C38" s="74">
        <v>3</v>
      </c>
      <c r="D38" s="74">
        <v>51</v>
      </c>
      <c r="E38" s="74">
        <v>3</v>
      </c>
      <c r="F38" s="74">
        <v>49</v>
      </c>
      <c r="G38" s="74">
        <v>2</v>
      </c>
      <c r="H38" s="74">
        <v>19</v>
      </c>
    </row>
    <row r="39" spans="1:8" x14ac:dyDescent="0.25">
      <c r="A39" s="167"/>
      <c r="B39" s="10" t="s">
        <v>327</v>
      </c>
      <c r="C39" s="74" t="s">
        <v>10</v>
      </c>
      <c r="D39" s="74" t="s">
        <v>10</v>
      </c>
      <c r="E39" s="74" t="s">
        <v>10</v>
      </c>
      <c r="F39" s="74" t="s">
        <v>10</v>
      </c>
      <c r="G39" s="74">
        <v>1</v>
      </c>
      <c r="H39" s="74">
        <v>12</v>
      </c>
    </row>
    <row r="40" spans="1:8" x14ac:dyDescent="0.25">
      <c r="A40" s="165" t="s">
        <v>63</v>
      </c>
      <c r="B40" s="61" t="s">
        <v>124</v>
      </c>
      <c r="C40" s="74">
        <v>20</v>
      </c>
      <c r="D40" s="74">
        <v>383</v>
      </c>
      <c r="E40" s="74">
        <v>22</v>
      </c>
      <c r="F40" s="74">
        <v>374</v>
      </c>
      <c r="G40" s="74">
        <v>20</v>
      </c>
      <c r="H40" s="74">
        <v>326</v>
      </c>
    </row>
    <row r="41" spans="1:8" x14ac:dyDescent="0.25">
      <c r="A41" s="166"/>
      <c r="B41" s="61" t="s">
        <v>125</v>
      </c>
      <c r="C41" s="74">
        <v>144</v>
      </c>
      <c r="D41" s="74">
        <v>2794</v>
      </c>
      <c r="E41" s="74">
        <v>145</v>
      </c>
      <c r="F41" s="74">
        <v>2667</v>
      </c>
      <c r="G41" s="74">
        <v>144</v>
      </c>
      <c r="H41" s="74">
        <f>2451+6</f>
        <v>2457</v>
      </c>
    </row>
    <row r="42" spans="1:8" x14ac:dyDescent="0.25">
      <c r="A42" s="166"/>
      <c r="B42" s="61" t="s">
        <v>126</v>
      </c>
      <c r="C42" s="74">
        <v>4</v>
      </c>
      <c r="D42" s="74">
        <v>90</v>
      </c>
      <c r="E42" s="74">
        <v>5</v>
      </c>
      <c r="F42" s="74">
        <v>86</v>
      </c>
      <c r="G42" s="74">
        <v>6</v>
      </c>
      <c r="H42" s="74">
        <v>101</v>
      </c>
    </row>
    <row r="43" spans="1:8" x14ac:dyDescent="0.25">
      <c r="A43" s="166"/>
      <c r="B43" s="61" t="s">
        <v>127</v>
      </c>
      <c r="C43" s="74">
        <v>10</v>
      </c>
      <c r="D43" s="74">
        <v>198</v>
      </c>
      <c r="E43" s="74">
        <v>9</v>
      </c>
      <c r="F43" s="74">
        <v>171</v>
      </c>
      <c r="G43" s="74">
        <v>8</v>
      </c>
      <c r="H43" s="74">
        <v>158</v>
      </c>
    </row>
    <row r="44" spans="1:8" x14ac:dyDescent="0.25">
      <c r="A44" s="167"/>
      <c r="B44" s="61" t="s">
        <v>328</v>
      </c>
      <c r="C44" s="74" t="s">
        <v>10</v>
      </c>
      <c r="D44" s="74" t="s">
        <v>10</v>
      </c>
      <c r="E44" s="74" t="s">
        <v>10</v>
      </c>
      <c r="F44" s="74" t="s">
        <v>10</v>
      </c>
      <c r="G44" s="74">
        <v>1</v>
      </c>
      <c r="H44" s="74">
        <v>24</v>
      </c>
    </row>
    <row r="45" spans="1:8" ht="13.8" x14ac:dyDescent="0.25">
      <c r="A45" s="75" t="s">
        <v>72</v>
      </c>
      <c r="B45" s="63"/>
      <c r="C45" s="76">
        <v>833</v>
      </c>
      <c r="D45" s="76">
        <v>16307</v>
      </c>
      <c r="E45" s="76">
        <f>SUM(E4:E43)</f>
        <v>839</v>
      </c>
      <c r="F45" s="76">
        <f>SUM(F4:F43)</f>
        <v>15492</v>
      </c>
      <c r="G45" s="76">
        <f>SUM(G4:G44)</f>
        <v>847</v>
      </c>
      <c r="H45" s="76">
        <f>SUM(H4:H44)</f>
        <v>14942</v>
      </c>
    </row>
    <row r="46" spans="1:8" x14ac:dyDescent="0.25">
      <c r="A46" s="10" t="s">
        <v>140</v>
      </c>
    </row>
    <row r="47" spans="1:8" x14ac:dyDescent="0.25">
      <c r="A47" s="10" t="s">
        <v>128</v>
      </c>
    </row>
    <row r="48" spans="1:8" x14ac:dyDescent="0.25">
      <c r="A48" s="172" t="s">
        <v>157</v>
      </c>
      <c r="B48" s="172"/>
      <c r="C48" s="172"/>
      <c r="D48" s="172"/>
      <c r="E48" s="172"/>
      <c r="F48" s="172"/>
    </row>
  </sheetData>
  <mergeCells count="14">
    <mergeCell ref="A48:F48"/>
    <mergeCell ref="A9:A11"/>
    <mergeCell ref="A30:A32"/>
    <mergeCell ref="G2:H2"/>
    <mergeCell ref="A19:A29"/>
    <mergeCell ref="A33:A39"/>
    <mergeCell ref="A40:A44"/>
    <mergeCell ref="A1:F1"/>
    <mergeCell ref="A2:A3"/>
    <mergeCell ref="B2:B3"/>
    <mergeCell ref="C2:D2"/>
    <mergeCell ref="E2:F2"/>
    <mergeCell ref="A4:A8"/>
    <mergeCell ref="A12:A18"/>
  </mergeCells>
  <pageMargins left="0.7" right="0.7" top="0.75" bottom="0.75" header="0.3" footer="0.3"/>
  <pageSetup paperSize="9" orientation="portrait" horizontalDpi="1200" verticalDpi="1200" r:id="rId1"/>
  <headerFooter>
    <oddFooter>&amp;Cwww.sisform.piemonte.it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9"/>
  <sheetViews>
    <sheetView showGridLines="0" workbookViewId="0">
      <selection activeCell="A9" sqref="A9"/>
    </sheetView>
  </sheetViews>
  <sheetFormatPr defaultColWidth="8.85546875" defaultRowHeight="10.8" x14ac:dyDescent="0.25"/>
  <cols>
    <col min="1" max="1" width="32" style="10" customWidth="1"/>
    <col min="2" max="16384" width="8.85546875" style="10"/>
  </cols>
  <sheetData>
    <row r="1" spans="1:11" ht="23.25" customHeight="1" x14ac:dyDescent="0.25">
      <c r="A1" s="1" t="s">
        <v>266</v>
      </c>
      <c r="B1" s="2"/>
      <c r="C1" s="2"/>
      <c r="D1" s="2"/>
      <c r="E1" s="2"/>
      <c r="F1" s="2"/>
      <c r="G1" s="2"/>
      <c r="H1" s="2"/>
      <c r="I1" s="2"/>
      <c r="J1" s="2"/>
    </row>
    <row r="2" spans="1:11" ht="21" customHeight="1" x14ac:dyDescent="0.25">
      <c r="A2" s="83"/>
      <c r="B2" s="103" t="s">
        <v>51</v>
      </c>
      <c r="C2" s="103" t="s">
        <v>55</v>
      </c>
      <c r="D2" s="103" t="s">
        <v>64</v>
      </c>
      <c r="E2" s="103" t="s">
        <v>71</v>
      </c>
      <c r="F2" s="103" t="s">
        <v>81</v>
      </c>
      <c r="G2" s="103" t="s">
        <v>86</v>
      </c>
      <c r="H2" s="103" t="s">
        <v>94</v>
      </c>
      <c r="I2" s="103" t="s">
        <v>139</v>
      </c>
      <c r="J2" s="103" t="s">
        <v>155</v>
      </c>
      <c r="K2" s="103" t="s">
        <v>256</v>
      </c>
    </row>
    <row r="3" spans="1:11" ht="15" customHeight="1" x14ac:dyDescent="0.25">
      <c r="A3" s="70" t="s">
        <v>8</v>
      </c>
      <c r="B3" s="104">
        <v>77029</v>
      </c>
      <c r="C3" s="104">
        <v>78455</v>
      </c>
      <c r="D3" s="104">
        <v>78888</v>
      </c>
      <c r="E3" s="104">
        <v>80563</v>
      </c>
      <c r="F3" s="104">
        <v>81427</v>
      </c>
      <c r="G3" s="104">
        <v>82269</v>
      </c>
      <c r="H3" s="104">
        <v>83421</v>
      </c>
      <c r="I3" s="104">
        <v>85265</v>
      </c>
      <c r="J3" s="104">
        <v>86468</v>
      </c>
      <c r="K3" s="104">
        <v>89145</v>
      </c>
    </row>
    <row r="4" spans="1:11" ht="15" customHeight="1" x14ac:dyDescent="0.25">
      <c r="A4" s="70" t="s">
        <v>68</v>
      </c>
      <c r="B4" s="104">
        <v>54704</v>
      </c>
      <c r="C4" s="104">
        <v>55324</v>
      </c>
      <c r="D4" s="104">
        <v>55838</v>
      </c>
      <c r="E4" s="104">
        <v>55865</v>
      </c>
      <c r="F4" s="104">
        <v>55845</v>
      </c>
      <c r="G4" s="104">
        <v>56955</v>
      </c>
      <c r="H4" s="104">
        <v>57728</v>
      </c>
      <c r="I4" s="104">
        <v>57961</v>
      </c>
      <c r="J4" s="104">
        <v>58235</v>
      </c>
      <c r="K4" s="104">
        <v>59845</v>
      </c>
    </row>
    <row r="5" spans="1:11" ht="15" customHeight="1" x14ac:dyDescent="0.25">
      <c r="A5" s="70" t="s">
        <v>67</v>
      </c>
      <c r="B5" s="104">
        <v>33578</v>
      </c>
      <c r="C5" s="104">
        <v>33305</v>
      </c>
      <c r="D5" s="104">
        <v>34256</v>
      </c>
      <c r="E5" s="104">
        <v>35063</v>
      </c>
      <c r="F5" s="104">
        <v>35279</v>
      </c>
      <c r="G5" s="104">
        <v>34895</v>
      </c>
      <c r="H5" s="104">
        <v>33450</v>
      </c>
      <c r="I5" s="104">
        <v>31997</v>
      </c>
      <c r="J5" s="104">
        <v>30484</v>
      </c>
      <c r="K5" s="104">
        <v>29763</v>
      </c>
    </row>
    <row r="6" spans="1:11" ht="15" customHeight="1" x14ac:dyDescent="0.25">
      <c r="A6" s="70" t="s">
        <v>149</v>
      </c>
      <c r="B6" s="104">
        <v>13254</v>
      </c>
      <c r="C6" s="104">
        <v>13709</v>
      </c>
      <c r="D6" s="104">
        <v>13821</v>
      </c>
      <c r="E6" s="104">
        <v>13714</v>
      </c>
      <c r="F6" s="104">
        <v>13732</v>
      </c>
      <c r="G6" s="104">
        <v>14151</v>
      </c>
      <c r="H6" s="104">
        <v>15377</v>
      </c>
      <c r="I6" s="104">
        <v>15630</v>
      </c>
      <c r="J6" s="104">
        <v>16307</v>
      </c>
      <c r="K6" s="104">
        <v>15492</v>
      </c>
    </row>
    <row r="7" spans="1:11" ht="15" customHeight="1" x14ac:dyDescent="0.25">
      <c r="A7" s="70" t="s">
        <v>148</v>
      </c>
      <c r="B7" s="104">
        <f t="shared" ref="B7:J7" si="0">SUM(B3:B6)</f>
        <v>178565</v>
      </c>
      <c r="C7" s="104">
        <f t="shared" si="0"/>
        <v>180793</v>
      </c>
      <c r="D7" s="104">
        <f t="shared" si="0"/>
        <v>182803</v>
      </c>
      <c r="E7" s="104">
        <f t="shared" si="0"/>
        <v>185205</v>
      </c>
      <c r="F7" s="104">
        <f t="shared" si="0"/>
        <v>186283</v>
      </c>
      <c r="G7" s="104">
        <f t="shared" si="0"/>
        <v>188270</v>
      </c>
      <c r="H7" s="104">
        <f t="shared" si="0"/>
        <v>189976</v>
      </c>
      <c r="I7" s="104">
        <f t="shared" si="0"/>
        <v>190853</v>
      </c>
      <c r="J7" s="104">
        <f t="shared" si="0"/>
        <v>191494</v>
      </c>
      <c r="K7" s="104">
        <f>SUM(K3:K6)</f>
        <v>194245</v>
      </c>
    </row>
    <row r="8" spans="1:11" ht="15" customHeight="1" x14ac:dyDescent="0.25">
      <c r="A8" s="2" t="s">
        <v>136</v>
      </c>
    </row>
    <row r="9" spans="1:11" x14ac:dyDescent="0.25">
      <c r="A9" s="2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rgb="FFC00000"/>
  </sheetPr>
  <dimension ref="A1:F38"/>
  <sheetViews>
    <sheetView showGridLines="0" zoomScaleNormal="100" workbookViewId="0">
      <selection activeCell="A2" sqref="A2"/>
    </sheetView>
  </sheetViews>
  <sheetFormatPr defaultColWidth="9.28515625" defaultRowHeight="10.8" x14ac:dyDescent="0.25"/>
  <cols>
    <col min="1" max="1" width="16.85546875" style="3" customWidth="1"/>
    <col min="2" max="3" width="18.85546875" style="3" customWidth="1"/>
    <col min="4" max="4" width="18.85546875" style="12" customWidth="1"/>
    <col min="5" max="5" width="18.85546875" style="3" customWidth="1"/>
    <col min="6" max="6" width="18.85546875" style="12" customWidth="1"/>
    <col min="7" max="16384" width="9.28515625" style="10"/>
  </cols>
  <sheetData>
    <row r="1" spans="1:6" s="3" customFormat="1" ht="33.75" customHeight="1" x14ac:dyDescent="0.25">
      <c r="A1" s="138" t="s">
        <v>267</v>
      </c>
      <c r="B1" s="138"/>
      <c r="C1" s="138"/>
      <c r="D1" s="138"/>
      <c r="E1" s="138"/>
      <c r="F1" s="138"/>
    </row>
    <row r="2" spans="1:6" s="3" customFormat="1" ht="13.2" x14ac:dyDescent="0.3">
      <c r="A2" s="66" t="s">
        <v>28</v>
      </c>
      <c r="B2" s="38" t="s">
        <v>86</v>
      </c>
      <c r="C2" s="38" t="s">
        <v>94</v>
      </c>
      <c r="D2" s="38" t="s">
        <v>139</v>
      </c>
      <c r="E2" s="38" t="s">
        <v>155</v>
      </c>
      <c r="F2" s="38" t="s">
        <v>256</v>
      </c>
    </row>
    <row r="3" spans="1:6" s="3" customFormat="1" x14ac:dyDescent="0.25">
      <c r="A3" s="8" t="s">
        <v>16</v>
      </c>
      <c r="B3" s="5">
        <v>14568</v>
      </c>
      <c r="C3" s="5">
        <v>14876</v>
      </c>
      <c r="D3" s="5">
        <v>15027</v>
      </c>
      <c r="E3" s="5">
        <v>15148</v>
      </c>
      <c r="F3" s="5">
        <v>15608</v>
      </c>
    </row>
    <row r="4" spans="1:6" x14ac:dyDescent="0.25">
      <c r="A4" s="8" t="s">
        <v>15</v>
      </c>
      <c r="B4" s="5">
        <v>7275</v>
      </c>
      <c r="C4" s="5">
        <v>7298</v>
      </c>
      <c r="D4" s="5">
        <v>7147</v>
      </c>
      <c r="E4" s="5">
        <v>7255</v>
      </c>
      <c r="F4" s="5">
        <v>7438</v>
      </c>
    </row>
    <row r="5" spans="1:6" x14ac:dyDescent="0.25">
      <c r="A5" s="8" t="s">
        <v>17</v>
      </c>
      <c r="B5" s="5">
        <v>6849</v>
      </c>
      <c r="C5" s="5">
        <v>6939</v>
      </c>
      <c r="D5" s="5">
        <v>6799</v>
      </c>
      <c r="E5" s="5">
        <v>6614</v>
      </c>
      <c r="F5" s="5">
        <v>6668</v>
      </c>
    </row>
    <row r="6" spans="1:6" x14ac:dyDescent="0.25">
      <c r="A6" s="8" t="s">
        <v>14</v>
      </c>
      <c r="B6" s="5">
        <v>25151</v>
      </c>
      <c r="C6" s="5">
        <v>24916</v>
      </c>
      <c r="D6" s="5">
        <v>24666</v>
      </c>
      <c r="E6" s="5">
        <v>24471</v>
      </c>
      <c r="F6" s="5">
        <v>24913</v>
      </c>
    </row>
    <row r="7" spans="1:6" x14ac:dyDescent="0.25">
      <c r="A7" s="8" t="s">
        <v>13</v>
      </c>
      <c r="B7" s="5">
        <v>14141</v>
      </c>
      <c r="C7" s="5">
        <v>14350</v>
      </c>
      <c r="D7" s="5">
        <v>14455</v>
      </c>
      <c r="E7" s="5">
        <v>14295</v>
      </c>
      <c r="F7" s="5">
        <v>14918</v>
      </c>
    </row>
    <row r="8" spans="1:6" x14ac:dyDescent="0.25">
      <c r="A8" s="8" t="s">
        <v>11</v>
      </c>
      <c r="B8" s="5">
        <v>91568</v>
      </c>
      <c r="C8" s="5">
        <v>91769</v>
      </c>
      <c r="D8" s="5">
        <v>92645</v>
      </c>
      <c r="E8" s="5">
        <v>93083</v>
      </c>
      <c r="F8" s="5">
        <v>94702</v>
      </c>
    </row>
    <row r="9" spans="1:6" x14ac:dyDescent="0.25">
      <c r="A9" s="8" t="s">
        <v>42</v>
      </c>
      <c r="B9" s="5">
        <v>7141</v>
      </c>
      <c r="C9" s="5">
        <v>7133</v>
      </c>
      <c r="D9" s="5">
        <v>7244</v>
      </c>
      <c r="E9" s="5">
        <v>7228</v>
      </c>
      <c r="F9" s="5">
        <v>7383</v>
      </c>
    </row>
    <row r="10" spans="1:6" x14ac:dyDescent="0.25">
      <c r="A10" s="8" t="s">
        <v>12</v>
      </c>
      <c r="B10" s="5">
        <v>7426</v>
      </c>
      <c r="C10" s="5">
        <v>7318</v>
      </c>
      <c r="D10" s="5">
        <v>7240</v>
      </c>
      <c r="E10" s="5">
        <v>7093</v>
      </c>
      <c r="F10" s="5">
        <v>7123</v>
      </c>
    </row>
    <row r="11" spans="1:6" ht="20.25" customHeight="1" x14ac:dyDescent="0.25">
      <c r="A11" s="8" t="s">
        <v>0</v>
      </c>
      <c r="B11" s="5">
        <v>174119</v>
      </c>
      <c r="C11" s="5">
        <v>174599</v>
      </c>
      <c r="D11" s="5">
        <v>175223</v>
      </c>
      <c r="E11" s="5">
        <v>175187</v>
      </c>
      <c r="F11" s="5">
        <v>178753</v>
      </c>
    </row>
    <row r="12" spans="1:6" ht="13.2" x14ac:dyDescent="0.3">
      <c r="A12" s="139" t="s">
        <v>18</v>
      </c>
      <c r="B12" s="38" t="str">
        <f>B2</f>
        <v>2016/17</v>
      </c>
      <c r="C12" s="38" t="str">
        <f>C2</f>
        <v>2017/18</v>
      </c>
      <c r="D12" s="38" t="str">
        <f>D2</f>
        <v>2018/19</v>
      </c>
      <c r="E12" s="38" t="str">
        <f>E2</f>
        <v>2019/20</v>
      </c>
      <c r="F12" s="39" t="str">
        <f>B2</f>
        <v>2016/17</v>
      </c>
    </row>
    <row r="13" spans="1:6" ht="13.2" x14ac:dyDescent="0.3">
      <c r="A13" s="140"/>
      <c r="B13" s="38" t="str">
        <f>C2</f>
        <v>2017/18</v>
      </c>
      <c r="C13" s="40" t="str">
        <f>D2</f>
        <v>2018/19</v>
      </c>
      <c r="D13" s="40" t="str">
        <f>E2</f>
        <v>2019/20</v>
      </c>
      <c r="E13" s="40" t="str">
        <f>F2</f>
        <v>2020/21</v>
      </c>
      <c r="F13" s="39" t="str">
        <f>F2</f>
        <v>2020/21</v>
      </c>
    </row>
    <row r="14" spans="1:6" x14ac:dyDescent="0.25">
      <c r="A14" s="8" t="s">
        <v>16</v>
      </c>
      <c r="B14" s="11">
        <f>(C3-B3)/B3*100</f>
        <v>2.1142229544206481</v>
      </c>
      <c r="C14" s="11">
        <f>(D3-C3)/C3*100</f>
        <v>1.0150578112395805</v>
      </c>
      <c r="D14" s="11">
        <f>(E3-D3)/D3*100</f>
        <v>0.80521727557063949</v>
      </c>
      <c r="E14" s="11">
        <f>(F3-E3)/E3*100</f>
        <v>3.0367045154475836</v>
      </c>
      <c r="F14" s="56">
        <f>(F3-B3)/B3*100</f>
        <v>7.1389346512905005</v>
      </c>
    </row>
    <row r="15" spans="1:6" x14ac:dyDescent="0.25">
      <c r="A15" s="8" t="s">
        <v>15</v>
      </c>
      <c r="B15" s="11">
        <f t="shared" ref="B15:E22" si="0">(C4-B4)/B4*100</f>
        <v>0.31615120274914088</v>
      </c>
      <c r="C15" s="11">
        <f t="shared" si="0"/>
        <v>-2.0690600164428607</v>
      </c>
      <c r="D15" s="11">
        <f t="shared" si="0"/>
        <v>1.5111235483419618</v>
      </c>
      <c r="E15" s="11">
        <f t="shared" si="0"/>
        <v>2.5223983459682979</v>
      </c>
      <c r="F15" s="56">
        <f t="shared" ref="F15:F22" si="1">(F4-B4)/B4*100</f>
        <v>2.2405498281786942</v>
      </c>
    </row>
    <row r="16" spans="1:6" x14ac:dyDescent="0.25">
      <c r="A16" s="8" t="s">
        <v>17</v>
      </c>
      <c r="B16" s="11">
        <f t="shared" si="0"/>
        <v>1.3140604467805519</v>
      </c>
      <c r="C16" s="11">
        <f t="shared" si="0"/>
        <v>-2.0175817841187489</v>
      </c>
      <c r="D16" s="11">
        <f t="shared" si="0"/>
        <v>-2.7209883806442123</v>
      </c>
      <c r="E16" s="11">
        <f t="shared" si="0"/>
        <v>0.81644995464166914</v>
      </c>
      <c r="F16" s="56">
        <f t="shared" si="1"/>
        <v>-2.6427215651919989</v>
      </c>
    </row>
    <row r="17" spans="1:6" x14ac:dyDescent="0.25">
      <c r="A17" s="8" t="s">
        <v>14</v>
      </c>
      <c r="B17" s="11">
        <f t="shared" si="0"/>
        <v>-0.93435648681960948</v>
      </c>
      <c r="C17" s="11">
        <f t="shared" si="0"/>
        <v>-1.0033713276609406</v>
      </c>
      <c r="D17" s="11">
        <f t="shared" si="0"/>
        <v>-0.79056190707856977</v>
      </c>
      <c r="E17" s="11">
        <f t="shared" si="0"/>
        <v>1.806219606881615</v>
      </c>
      <c r="F17" s="56">
        <f t="shared" si="1"/>
        <v>-0.94628444197049821</v>
      </c>
    </row>
    <row r="18" spans="1:6" x14ac:dyDescent="0.25">
      <c r="A18" s="8" t="s">
        <v>13</v>
      </c>
      <c r="B18" s="11">
        <f t="shared" si="0"/>
        <v>1.477971854890036</v>
      </c>
      <c r="C18" s="11">
        <f t="shared" si="0"/>
        <v>0.73170731707317083</v>
      </c>
      <c r="D18" s="11">
        <f t="shared" si="0"/>
        <v>-1.1068834313386371</v>
      </c>
      <c r="E18" s="11">
        <f t="shared" si="0"/>
        <v>4.3581671913256379</v>
      </c>
      <c r="F18" s="56">
        <f t="shared" si="1"/>
        <v>5.4946609150696553</v>
      </c>
    </row>
    <row r="19" spans="1:6" x14ac:dyDescent="0.25">
      <c r="A19" s="8" t="s">
        <v>11</v>
      </c>
      <c r="B19" s="11">
        <f t="shared" si="0"/>
        <v>0.21950899877686528</v>
      </c>
      <c r="C19" s="11">
        <f t="shared" si="0"/>
        <v>0.95457071560112894</v>
      </c>
      <c r="D19" s="11">
        <f t="shared" si="0"/>
        <v>0.47277241081547844</v>
      </c>
      <c r="E19" s="11">
        <f t="shared" si="0"/>
        <v>1.7393079294822902</v>
      </c>
      <c r="F19" s="56">
        <f t="shared" si="1"/>
        <v>3.4225930456054514</v>
      </c>
    </row>
    <row r="20" spans="1:6" x14ac:dyDescent="0.25">
      <c r="A20" s="8" t="s">
        <v>42</v>
      </c>
      <c r="B20" s="11">
        <f t="shared" si="0"/>
        <v>-0.11202912757316903</v>
      </c>
      <c r="C20" s="11">
        <f t="shared" si="0"/>
        <v>1.5561474835272677</v>
      </c>
      <c r="D20" s="11">
        <f t="shared" si="0"/>
        <v>-0.22087244616234128</v>
      </c>
      <c r="E20" s="11">
        <f t="shared" si="0"/>
        <v>2.1444382955174324</v>
      </c>
      <c r="F20" s="56">
        <f t="shared" si="1"/>
        <v>3.3888811090883633</v>
      </c>
    </row>
    <row r="21" spans="1:6" x14ac:dyDescent="0.25">
      <c r="A21" s="8" t="s">
        <v>12</v>
      </c>
      <c r="B21" s="11">
        <f t="shared" si="0"/>
        <v>-1.454349582547805</v>
      </c>
      <c r="C21" s="11">
        <f t="shared" si="0"/>
        <v>-1.065864990434545</v>
      </c>
      <c r="D21" s="11">
        <f t="shared" si="0"/>
        <v>-2.0303867403314917</v>
      </c>
      <c r="E21" s="11">
        <f t="shared" si="0"/>
        <v>0.42295220640067671</v>
      </c>
      <c r="F21" s="56">
        <f t="shared" si="1"/>
        <v>-4.0802585510368967</v>
      </c>
    </row>
    <row r="22" spans="1:6" ht="21" customHeight="1" x14ac:dyDescent="0.25">
      <c r="A22" s="8" t="s">
        <v>0</v>
      </c>
      <c r="B22" s="11">
        <f t="shared" si="0"/>
        <v>0.2756735336178131</v>
      </c>
      <c r="C22" s="11">
        <f t="shared" si="0"/>
        <v>0.35739036306049865</v>
      </c>
      <c r="D22" s="11">
        <f t="shared" si="0"/>
        <v>-2.05452480553352E-2</v>
      </c>
      <c r="E22" s="11">
        <f t="shared" si="0"/>
        <v>2.0355391667189919</v>
      </c>
      <c r="F22" s="56">
        <f t="shared" si="1"/>
        <v>2.6613982391353042</v>
      </c>
    </row>
    <row r="23" spans="1:6" ht="27" customHeight="1" x14ac:dyDescent="0.25">
      <c r="A23" s="2" t="s">
        <v>138</v>
      </c>
      <c r="B23" s="2"/>
      <c r="C23" s="2"/>
      <c r="D23" s="2"/>
      <c r="E23" s="2"/>
      <c r="F23" s="2"/>
    </row>
    <row r="24" spans="1:6" x14ac:dyDescent="0.25">
      <c r="A24" s="2" t="s">
        <v>137</v>
      </c>
      <c r="B24" s="10"/>
      <c r="C24" s="10"/>
      <c r="D24" s="10"/>
      <c r="E24" s="10"/>
      <c r="F24" s="10"/>
    </row>
    <row r="25" spans="1:6" ht="27" customHeight="1" x14ac:dyDescent="0.25">
      <c r="A25" s="10"/>
      <c r="B25" s="10"/>
      <c r="C25" s="10"/>
      <c r="D25" s="10"/>
      <c r="E25" s="10"/>
      <c r="F25" s="10"/>
    </row>
    <row r="26" spans="1:6" x14ac:dyDescent="0.25">
      <c r="A26" s="10"/>
      <c r="B26" s="10"/>
      <c r="C26" s="10"/>
      <c r="D26" s="10"/>
      <c r="E26" s="10"/>
      <c r="F26" s="10"/>
    </row>
    <row r="27" spans="1:6" x14ac:dyDescent="0.25">
      <c r="A27" s="10"/>
      <c r="B27" s="10"/>
      <c r="C27" s="10"/>
      <c r="D27" s="10"/>
      <c r="E27" s="10"/>
      <c r="F27" s="10"/>
    </row>
    <row r="28" spans="1:6" x14ac:dyDescent="0.25">
      <c r="A28" s="10"/>
      <c r="B28" s="10"/>
      <c r="C28" s="10"/>
      <c r="D28" s="10"/>
      <c r="E28" s="10"/>
      <c r="F28" s="10"/>
    </row>
    <row r="29" spans="1:6" x14ac:dyDescent="0.25">
      <c r="A29" s="10"/>
      <c r="B29" s="10"/>
      <c r="C29" s="10"/>
      <c r="D29" s="10"/>
      <c r="E29" s="10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0"/>
      <c r="B37" s="10"/>
      <c r="C37" s="10"/>
      <c r="D37" s="10"/>
      <c r="E37" s="10"/>
      <c r="F37" s="10"/>
    </row>
    <row r="38" spans="1:6" x14ac:dyDescent="0.25">
      <c r="A38" s="10"/>
      <c r="B38" s="10"/>
      <c r="C38" s="10"/>
      <c r="D38" s="10"/>
      <c r="E38" s="10"/>
      <c r="F38" s="10"/>
    </row>
  </sheetData>
  <mergeCells count="2">
    <mergeCell ref="A1:F1"/>
    <mergeCell ref="A12:A13"/>
  </mergeCells>
  <phoneticPr fontId="0" type="noConversion"/>
  <pageMargins left="0.9" right="0.75" top="0.98" bottom="1" header="0.5" footer="0.5"/>
  <pageSetup paperSize="9" orientation="portrait" r:id="rId1"/>
  <headerFooter alignWithMargins="0">
    <oddFooter>&amp;Cwww.sisform.piemonte.it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rgb="FFC00000"/>
  </sheetPr>
  <dimension ref="A1:J52"/>
  <sheetViews>
    <sheetView showGridLines="0" zoomScaleNormal="100" workbookViewId="0">
      <selection sqref="A1:J1"/>
    </sheetView>
  </sheetViews>
  <sheetFormatPr defaultColWidth="9.28515625" defaultRowHeight="10.8" x14ac:dyDescent="0.25"/>
  <cols>
    <col min="1" max="1" width="9.28515625" style="13"/>
    <col min="2" max="3" width="12.140625" style="13" customWidth="1"/>
    <col min="4" max="10" width="9.28515625" style="13"/>
    <col min="11" max="11" width="9.85546875" style="13" bestFit="1" customWidth="1"/>
    <col min="12" max="16384" width="9.28515625" style="13"/>
  </cols>
  <sheetData>
    <row r="1" spans="1:10" ht="50.25" customHeight="1" x14ac:dyDescent="0.25">
      <c r="A1" s="141" t="s">
        <v>144</v>
      </c>
      <c r="B1" s="141"/>
      <c r="C1" s="141"/>
      <c r="D1" s="141"/>
      <c r="E1" s="141"/>
      <c r="F1" s="141"/>
      <c r="G1" s="141"/>
      <c r="H1" s="141"/>
      <c r="I1" s="141"/>
      <c r="J1" s="141"/>
    </row>
    <row r="24" spans="1:3" ht="16.5" customHeight="1" x14ac:dyDescent="0.25">
      <c r="A24" s="2" t="s">
        <v>138</v>
      </c>
    </row>
    <row r="25" spans="1:3" x14ac:dyDescent="0.25">
      <c r="A25" s="2" t="s">
        <v>137</v>
      </c>
    </row>
    <row r="30" spans="1:3" ht="63" customHeight="1" x14ac:dyDescent="0.25">
      <c r="A30" s="14" t="s">
        <v>47</v>
      </c>
      <c r="B30" s="14" t="s">
        <v>145</v>
      </c>
      <c r="C30" s="14" t="s">
        <v>146</v>
      </c>
    </row>
    <row r="31" spans="1:3" x14ac:dyDescent="0.25">
      <c r="A31" s="15" t="s">
        <v>143</v>
      </c>
      <c r="B31" s="16">
        <v>154413</v>
      </c>
      <c r="C31" s="16">
        <v>153105</v>
      </c>
    </row>
    <row r="32" spans="1:3" x14ac:dyDescent="0.25">
      <c r="A32" s="15" t="s">
        <v>30</v>
      </c>
      <c r="B32" s="16">
        <v>155040</v>
      </c>
      <c r="C32" s="16">
        <v>153136</v>
      </c>
    </row>
    <row r="33" spans="1:3" x14ac:dyDescent="0.25">
      <c r="A33" s="15" t="s">
        <v>31</v>
      </c>
      <c r="B33" s="16">
        <v>154484</v>
      </c>
      <c r="C33" s="16">
        <v>151897</v>
      </c>
    </row>
    <row r="34" spans="1:3" x14ac:dyDescent="0.25">
      <c r="A34" s="15" t="s">
        <v>32</v>
      </c>
      <c r="B34" s="16">
        <v>155707</v>
      </c>
      <c r="C34" s="16">
        <v>152137</v>
      </c>
    </row>
    <row r="35" spans="1:3" x14ac:dyDescent="0.25">
      <c r="A35" s="15" t="s">
        <v>33</v>
      </c>
      <c r="B35" s="16">
        <v>157225</v>
      </c>
      <c r="C35" s="16">
        <v>152205</v>
      </c>
    </row>
    <row r="36" spans="1:3" x14ac:dyDescent="0.25">
      <c r="A36" s="15" t="s">
        <v>34</v>
      </c>
      <c r="B36" s="16">
        <v>157996</v>
      </c>
      <c r="C36" s="16">
        <v>151859</v>
      </c>
    </row>
    <row r="37" spans="1:3" x14ac:dyDescent="0.25">
      <c r="A37" s="15" t="s">
        <v>35</v>
      </c>
      <c r="B37" s="16">
        <v>161264</v>
      </c>
      <c r="C37" s="16">
        <v>153364</v>
      </c>
    </row>
    <row r="38" spans="1:3" x14ac:dyDescent="0.25">
      <c r="A38" s="15" t="s">
        <v>41</v>
      </c>
      <c r="B38" s="16">
        <v>163890</v>
      </c>
      <c r="C38" s="16">
        <v>154604</v>
      </c>
    </row>
    <row r="39" spans="1:3" x14ac:dyDescent="0.25">
      <c r="A39" s="15" t="s">
        <v>43</v>
      </c>
      <c r="B39" s="16">
        <v>164047</v>
      </c>
      <c r="C39" s="16">
        <v>153136</v>
      </c>
    </row>
    <row r="40" spans="1:3" x14ac:dyDescent="0.25">
      <c r="A40" s="15" t="s">
        <v>46</v>
      </c>
      <c r="B40" s="16">
        <v>163092</v>
      </c>
      <c r="C40" s="16">
        <v>151112</v>
      </c>
    </row>
    <row r="41" spans="1:3" x14ac:dyDescent="0.25">
      <c r="A41" s="15" t="s">
        <v>48</v>
      </c>
      <c r="B41" s="16">
        <v>163172</v>
      </c>
      <c r="C41" s="16">
        <v>150043</v>
      </c>
    </row>
    <row r="42" spans="1:3" x14ac:dyDescent="0.25">
      <c r="A42" s="15" t="s">
        <v>49</v>
      </c>
      <c r="B42" s="16">
        <v>163712</v>
      </c>
      <c r="C42" s="16">
        <v>149588</v>
      </c>
    </row>
    <row r="43" spans="1:3" x14ac:dyDescent="0.25">
      <c r="A43" s="15" t="s">
        <v>53</v>
      </c>
      <c r="B43" s="16">
        <v>165361</v>
      </c>
      <c r="C43" s="16">
        <v>150324</v>
      </c>
    </row>
    <row r="44" spans="1:3" x14ac:dyDescent="0.25">
      <c r="A44" s="15" t="s">
        <v>56</v>
      </c>
      <c r="B44" s="16">
        <v>167084</v>
      </c>
      <c r="C44" s="16">
        <v>151583</v>
      </c>
    </row>
    <row r="45" spans="1:3" x14ac:dyDescent="0.25">
      <c r="A45" s="15" t="s">
        <v>65</v>
      </c>
      <c r="B45" s="16">
        <v>168982</v>
      </c>
      <c r="C45" s="16">
        <v>152769</v>
      </c>
    </row>
    <row r="46" spans="1:3" x14ac:dyDescent="0.25">
      <c r="A46" s="15" t="s">
        <v>73</v>
      </c>
      <c r="B46" s="16">
        <v>171491</v>
      </c>
      <c r="C46" s="16">
        <v>155555</v>
      </c>
    </row>
    <row r="47" spans="1:3" x14ac:dyDescent="0.25">
      <c r="A47" s="15" t="s">
        <v>83</v>
      </c>
      <c r="B47" s="16">
        <v>172551</v>
      </c>
      <c r="C47" s="16">
        <v>156501</v>
      </c>
    </row>
    <row r="48" spans="1:3" x14ac:dyDescent="0.25">
      <c r="A48" s="15" t="s">
        <v>87</v>
      </c>
      <c r="B48" s="35">
        <v>174119</v>
      </c>
      <c r="C48" s="16">
        <v>158068</v>
      </c>
    </row>
    <row r="49" spans="1:3" x14ac:dyDescent="0.25">
      <c r="A49" s="15" t="s">
        <v>129</v>
      </c>
      <c r="B49" s="5">
        <v>174599</v>
      </c>
      <c r="C49" s="16">
        <v>158451</v>
      </c>
    </row>
    <row r="50" spans="1:3" x14ac:dyDescent="0.25">
      <c r="A50" s="15" t="s">
        <v>141</v>
      </c>
      <c r="B50" s="5">
        <v>175223</v>
      </c>
      <c r="C50" s="16">
        <v>159062</v>
      </c>
    </row>
    <row r="51" spans="1:3" x14ac:dyDescent="0.25">
      <c r="A51" s="15" t="s">
        <v>162</v>
      </c>
      <c r="B51" s="5">
        <v>175187</v>
      </c>
      <c r="C51" s="16">
        <v>158842</v>
      </c>
    </row>
    <row r="52" spans="1:3" x14ac:dyDescent="0.25">
      <c r="A52" s="15" t="s">
        <v>262</v>
      </c>
      <c r="B52" s="5">
        <v>178753</v>
      </c>
      <c r="C52" s="16">
        <v>161133</v>
      </c>
    </row>
  </sheetData>
  <mergeCells count="1">
    <mergeCell ref="A1:J1"/>
  </mergeCells>
  <phoneticPr fontId="0" type="noConversion"/>
  <pageMargins left="0.66" right="0.74803149606299213" top="1.04" bottom="0.98425196850393704" header="0.51181102362204722" footer="0.51181102362204722"/>
  <pageSetup paperSize="9" orientation="portrait" verticalDpi="1200" r:id="rId1"/>
  <headerFooter alignWithMargins="0">
    <oddFooter>&amp;L
&amp;Cwww.sisform.piemonte.it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32"/>
  <sheetViews>
    <sheetView showGridLines="0" zoomScaleNormal="100" workbookViewId="0">
      <selection sqref="A1:I1"/>
    </sheetView>
  </sheetViews>
  <sheetFormatPr defaultColWidth="9.28515625" defaultRowHeight="10.8" x14ac:dyDescent="0.25"/>
  <cols>
    <col min="1" max="1" width="21.140625" style="18" customWidth="1"/>
    <col min="2" max="2" width="15" style="18" customWidth="1"/>
    <col min="3" max="16384" width="9.28515625" style="18"/>
  </cols>
  <sheetData>
    <row r="1" spans="1:13" ht="48.75" customHeight="1" x14ac:dyDescent="0.25">
      <c r="A1" s="142" t="s">
        <v>263</v>
      </c>
      <c r="B1" s="142"/>
      <c r="C1" s="142"/>
      <c r="D1" s="142"/>
      <c r="E1" s="142"/>
      <c r="F1" s="142"/>
      <c r="G1" s="142"/>
      <c r="H1" s="142"/>
      <c r="I1" s="142"/>
      <c r="J1" s="17"/>
      <c r="K1" s="17"/>
    </row>
    <row r="2" spans="1:13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3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3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3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3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3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3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3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3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3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3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x14ac:dyDescent="0.25">
      <c r="A21" s="29" t="s">
        <v>142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 x14ac:dyDescent="0.25">
      <c r="A22" s="29" t="s">
        <v>264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 ht="64.8" x14ac:dyDescent="0.25">
      <c r="A24" s="30"/>
      <c r="B24" s="30"/>
      <c r="C24" s="58" t="s">
        <v>84</v>
      </c>
      <c r="D24" s="31" t="s">
        <v>85</v>
      </c>
      <c r="E24" s="54" t="s">
        <v>58</v>
      </c>
      <c r="F24" s="29"/>
      <c r="G24" s="29"/>
      <c r="H24" s="29"/>
      <c r="I24" s="29"/>
      <c r="J24" s="29"/>
      <c r="K24" s="29"/>
      <c r="L24" s="29"/>
      <c r="M24" s="29"/>
    </row>
    <row r="25" spans="1:13" ht="13.5" customHeight="1" x14ac:dyDescent="0.25">
      <c r="A25" s="143" t="s">
        <v>252</v>
      </c>
      <c r="B25" s="30" t="s">
        <v>3</v>
      </c>
      <c r="C25" s="41">
        <v>2.529072131414166</v>
      </c>
      <c r="D25" s="41">
        <v>83.790761974465326</v>
      </c>
      <c r="E25" s="48">
        <v>9.0072781979344558</v>
      </c>
      <c r="F25" s="29"/>
      <c r="G25" s="29"/>
      <c r="H25" s="29"/>
      <c r="I25" s="29"/>
      <c r="J25" s="29"/>
      <c r="K25" s="29"/>
      <c r="L25" s="29"/>
      <c r="M25" s="29"/>
    </row>
    <row r="26" spans="1:13" x14ac:dyDescent="0.25">
      <c r="A26" s="144"/>
      <c r="B26" s="30" t="s">
        <v>4</v>
      </c>
      <c r="C26" s="41">
        <v>1.5184944841012329</v>
      </c>
      <c r="D26" s="41">
        <v>88.323599394332689</v>
      </c>
      <c r="E26" s="48">
        <v>6.0588362535150333</v>
      </c>
      <c r="F26" s="29"/>
      <c r="G26" s="29"/>
      <c r="H26" s="29"/>
      <c r="I26" s="29"/>
      <c r="J26" s="29"/>
      <c r="K26" s="29"/>
      <c r="L26" s="29"/>
      <c r="M26" s="29"/>
    </row>
    <row r="27" spans="1:13" x14ac:dyDescent="0.25">
      <c r="A27" s="145"/>
      <c r="B27" s="30" t="s">
        <v>2</v>
      </c>
      <c r="C27" s="41">
        <v>2.0394474837032845</v>
      </c>
      <c r="D27" s="41">
        <v>85.986920706784886</v>
      </c>
      <c r="E27" s="48">
        <v>7.5787587247689112</v>
      </c>
      <c r="F27" s="29"/>
      <c r="G27" s="29"/>
      <c r="H27" s="29"/>
    </row>
    <row r="28" spans="1:13" ht="13.5" customHeight="1" x14ac:dyDescent="0.25">
      <c r="A28" s="143" t="s">
        <v>253</v>
      </c>
      <c r="B28" s="49" t="s">
        <v>88</v>
      </c>
      <c r="C28" s="50">
        <v>8.2378614293507919</v>
      </c>
      <c r="D28" s="50">
        <v>85.457096095393965</v>
      </c>
      <c r="E28" s="51">
        <v>6.2790637258722359</v>
      </c>
      <c r="F28" s="29"/>
      <c r="G28" s="29"/>
      <c r="H28" s="29"/>
    </row>
    <row r="29" spans="1:13" x14ac:dyDescent="0.25">
      <c r="A29" s="144"/>
      <c r="B29" s="49" t="s">
        <v>89</v>
      </c>
      <c r="C29" s="50">
        <v>1.521160569848145</v>
      </c>
      <c r="D29" s="50">
        <v>89.604967906903937</v>
      </c>
      <c r="E29" s="51">
        <v>8.9312738089025725</v>
      </c>
    </row>
    <row r="30" spans="1:13" x14ac:dyDescent="0.25">
      <c r="A30" s="144"/>
      <c r="B30" s="30" t="s">
        <v>90</v>
      </c>
      <c r="C30" s="41">
        <v>0.36153100521338188</v>
      </c>
      <c r="D30" s="41">
        <v>87.928008173744459</v>
      </c>
      <c r="E30" s="48">
        <v>10.206701422545912</v>
      </c>
    </row>
    <row r="31" spans="1:13" x14ac:dyDescent="0.25">
      <c r="A31" s="144"/>
      <c r="B31" s="30" t="s">
        <v>91</v>
      </c>
      <c r="C31" s="41">
        <v>0</v>
      </c>
      <c r="D31" s="41">
        <v>86.071241487689889</v>
      </c>
      <c r="E31" s="41">
        <v>8.0644316396018869</v>
      </c>
    </row>
    <row r="32" spans="1:13" x14ac:dyDescent="0.25">
      <c r="A32" s="145"/>
      <c r="B32" s="30" t="s">
        <v>92</v>
      </c>
      <c r="C32" s="41">
        <v>0</v>
      </c>
      <c r="D32" s="41">
        <v>80.794350342483938</v>
      </c>
      <c r="E32" s="41">
        <v>4.3752986778527054</v>
      </c>
    </row>
  </sheetData>
  <mergeCells count="3">
    <mergeCell ref="A1:I1"/>
    <mergeCell ref="A25:A27"/>
    <mergeCell ref="A28:A32"/>
  </mergeCells>
  <pageMargins left="0.7" right="0.7" top="0.75" bottom="0.75" header="0.3" footer="0.3"/>
  <pageSetup paperSize="9" orientation="portrait" horizontalDpi="1200" verticalDpi="1200" r:id="rId1"/>
  <headerFooter>
    <oddFooter>&amp;Cwww.sisform.piemonte.it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3"/>
  <sheetViews>
    <sheetView showGridLines="0" zoomScaleNormal="100" workbookViewId="0">
      <selection activeCell="A2" sqref="A2"/>
    </sheetView>
  </sheetViews>
  <sheetFormatPr defaultColWidth="9.28515625" defaultRowHeight="10.8" x14ac:dyDescent="0.25"/>
  <cols>
    <col min="1" max="1" width="42" style="43" customWidth="1"/>
    <col min="2" max="9" width="9.28515625" style="43"/>
    <col min="10" max="10" width="16" style="43" customWidth="1"/>
    <col min="11" max="16384" width="9.28515625" style="43"/>
  </cols>
  <sheetData>
    <row r="1" spans="1:8" ht="42" customHeight="1" x14ac:dyDescent="0.25">
      <c r="A1" s="147" t="s">
        <v>269</v>
      </c>
      <c r="B1" s="147"/>
      <c r="C1" s="147"/>
      <c r="D1" s="147"/>
      <c r="E1" s="147"/>
      <c r="F1" s="147"/>
      <c r="G1" s="147"/>
    </row>
    <row r="2" spans="1:8" ht="21" customHeight="1" x14ac:dyDescent="0.25">
      <c r="A2" s="87" t="s">
        <v>79</v>
      </c>
      <c r="B2" s="88" t="s">
        <v>22</v>
      </c>
      <c r="C2" s="88" t="s">
        <v>23</v>
      </c>
      <c r="D2" s="88" t="s">
        <v>24</v>
      </c>
      <c r="E2" s="88" t="s">
        <v>25</v>
      </c>
      <c r="F2" s="88" t="s">
        <v>26</v>
      </c>
      <c r="G2" s="89" t="s">
        <v>54</v>
      </c>
    </row>
    <row r="3" spans="1:8" ht="12.6" customHeight="1" x14ac:dyDescent="0.25">
      <c r="A3" s="52" t="s">
        <v>80</v>
      </c>
      <c r="B3" s="45">
        <v>4935</v>
      </c>
      <c r="C3" s="45">
        <v>5796</v>
      </c>
      <c r="D3" s="45">
        <v>5864</v>
      </c>
      <c r="E3" s="45">
        <v>5740</v>
      </c>
      <c r="F3" s="45">
        <v>5806</v>
      </c>
      <c r="G3" s="45">
        <v>28141</v>
      </c>
    </row>
    <row r="4" spans="1:8" ht="12.6" customHeight="1" x14ac:dyDescent="0.25">
      <c r="A4" s="44" t="s">
        <v>68</v>
      </c>
      <c r="B4" s="45">
        <v>12121</v>
      </c>
      <c r="C4" s="45">
        <v>12928</v>
      </c>
      <c r="D4" s="45">
        <v>11528</v>
      </c>
      <c r="E4" s="45">
        <v>10608</v>
      </c>
      <c r="F4" s="45">
        <v>9468</v>
      </c>
      <c r="G4" s="45">
        <v>56653</v>
      </c>
    </row>
    <row r="5" spans="1:8" ht="12.6" customHeight="1" x14ac:dyDescent="0.25">
      <c r="A5" s="52" t="s">
        <v>8</v>
      </c>
      <c r="B5" s="45">
        <v>19260</v>
      </c>
      <c r="C5" s="45">
        <v>19246</v>
      </c>
      <c r="D5" s="45">
        <v>17493</v>
      </c>
      <c r="E5" s="45">
        <v>17045</v>
      </c>
      <c r="F5" s="45">
        <v>15570</v>
      </c>
      <c r="G5" s="45">
        <v>88614</v>
      </c>
    </row>
    <row r="6" spans="1:8" ht="12.6" customHeight="1" x14ac:dyDescent="0.25">
      <c r="A6" s="44" t="s">
        <v>66</v>
      </c>
      <c r="B6" s="45">
        <v>4473</v>
      </c>
      <c r="C6" s="45">
        <v>4974</v>
      </c>
      <c r="D6" s="45">
        <v>4678</v>
      </c>
      <c r="E6" s="45">
        <v>1367</v>
      </c>
      <c r="F6" s="86" t="s">
        <v>10</v>
      </c>
      <c r="G6" s="45">
        <f t="shared" ref="G6" si="0">SUM(B6:F6)</f>
        <v>15492</v>
      </c>
    </row>
    <row r="7" spans="1:8" ht="12.6" customHeight="1" x14ac:dyDescent="0.25">
      <c r="A7" s="44" t="s">
        <v>69</v>
      </c>
      <c r="B7" s="45">
        <f>SUM(B3:B6)</f>
        <v>40789</v>
      </c>
      <c r="C7" s="45">
        <f t="shared" ref="C7:G7" si="1">SUM(C3:C6)</f>
        <v>42944</v>
      </c>
      <c r="D7" s="45">
        <f t="shared" si="1"/>
        <v>39563</v>
      </c>
      <c r="E7" s="45">
        <f t="shared" si="1"/>
        <v>34760</v>
      </c>
      <c r="F7" s="45">
        <f t="shared" si="1"/>
        <v>30844</v>
      </c>
      <c r="G7" s="45">
        <f t="shared" si="1"/>
        <v>188900</v>
      </c>
      <c r="H7" s="47"/>
    </row>
    <row r="8" spans="1:8" ht="20.100000000000001" customHeight="1" x14ac:dyDescent="0.25">
      <c r="A8" s="146" t="s">
        <v>136</v>
      </c>
      <c r="B8" s="146"/>
      <c r="C8" s="146"/>
      <c r="D8" s="146"/>
      <c r="E8" s="146"/>
      <c r="F8" s="146"/>
      <c r="G8" s="146"/>
    </row>
    <row r="9" spans="1:8" ht="12.6" customHeight="1" x14ac:dyDescent="0.25">
      <c r="A9" s="2" t="s">
        <v>268</v>
      </c>
      <c r="B9" s="69"/>
      <c r="C9" s="69"/>
      <c r="D9" s="69"/>
      <c r="E9" s="69"/>
      <c r="F9" s="69"/>
      <c r="G9" s="69"/>
    </row>
    <row r="11" spans="1:8" x14ac:dyDescent="0.25">
      <c r="A11" s="55"/>
    </row>
    <row r="13" spans="1:8" x14ac:dyDescent="0.25">
      <c r="B13" s="47"/>
      <c r="C13" s="47"/>
      <c r="D13" s="47"/>
      <c r="E13" s="47"/>
      <c r="F13" s="47"/>
      <c r="G13" s="47"/>
    </row>
  </sheetData>
  <mergeCells count="2">
    <mergeCell ref="A8:G8"/>
    <mergeCell ref="A1:G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rgb="FFFFC000"/>
  </sheetPr>
  <dimension ref="A1:G34"/>
  <sheetViews>
    <sheetView showGridLines="0" zoomScaleNormal="100" workbookViewId="0">
      <selection sqref="A1:F1"/>
    </sheetView>
  </sheetViews>
  <sheetFormatPr defaultColWidth="9.28515625" defaultRowHeight="10.8" x14ac:dyDescent="0.25"/>
  <cols>
    <col min="1" max="1" width="17.42578125" style="3" customWidth="1"/>
    <col min="2" max="6" width="16.7109375" style="9" customWidth="1"/>
    <col min="7" max="16384" width="9.28515625" style="3"/>
  </cols>
  <sheetData>
    <row r="1" spans="1:6" ht="37.5" customHeight="1" x14ac:dyDescent="0.25">
      <c r="A1" s="137" t="s">
        <v>306</v>
      </c>
      <c r="B1" s="137"/>
      <c r="C1" s="137"/>
      <c r="D1" s="137"/>
      <c r="E1" s="137"/>
      <c r="F1" s="137"/>
    </row>
    <row r="2" spans="1:6" ht="15.75" customHeight="1" x14ac:dyDescent="0.25">
      <c r="A2" s="36" t="s">
        <v>21</v>
      </c>
      <c r="B2" s="37" t="s">
        <v>22</v>
      </c>
      <c r="C2" s="37" t="s">
        <v>23</v>
      </c>
      <c r="D2" s="37" t="s">
        <v>24</v>
      </c>
      <c r="E2" s="37" t="s">
        <v>25</v>
      </c>
      <c r="F2" s="37" t="s">
        <v>26</v>
      </c>
    </row>
    <row r="3" spans="1:6" x14ac:dyDescent="0.25">
      <c r="A3" s="8" t="s">
        <v>16</v>
      </c>
      <c r="B3" s="5">
        <f>B23-B13</f>
        <v>1613</v>
      </c>
      <c r="C3" s="5">
        <f t="shared" ref="C3:F3" si="0">C23-C13</f>
        <v>1604</v>
      </c>
      <c r="D3" s="5">
        <f t="shared" si="0"/>
        <v>1541</v>
      </c>
      <c r="E3" s="5">
        <f t="shared" si="0"/>
        <v>1483</v>
      </c>
      <c r="F3" s="5">
        <f t="shared" si="0"/>
        <v>1457</v>
      </c>
    </row>
    <row r="4" spans="1:6" x14ac:dyDescent="0.25">
      <c r="A4" s="8" t="s">
        <v>15</v>
      </c>
      <c r="B4" s="5">
        <f t="shared" ref="B4:F11" si="1">B24-B14</f>
        <v>732</v>
      </c>
      <c r="C4" s="5">
        <f t="shared" si="1"/>
        <v>749</v>
      </c>
      <c r="D4" s="5">
        <f t="shared" si="1"/>
        <v>646</v>
      </c>
      <c r="E4" s="5">
        <f t="shared" si="1"/>
        <v>657</v>
      </c>
      <c r="F4" s="5">
        <f t="shared" si="1"/>
        <v>657</v>
      </c>
    </row>
    <row r="5" spans="1:6" x14ac:dyDescent="0.25">
      <c r="A5" s="8" t="s">
        <v>17</v>
      </c>
      <c r="B5" s="5">
        <f t="shared" si="1"/>
        <v>682</v>
      </c>
      <c r="C5" s="5">
        <f t="shared" si="1"/>
        <v>673</v>
      </c>
      <c r="D5" s="5">
        <f t="shared" si="1"/>
        <v>641</v>
      </c>
      <c r="E5" s="5">
        <f t="shared" si="1"/>
        <v>649</v>
      </c>
      <c r="F5" s="5">
        <f t="shared" si="1"/>
        <v>633</v>
      </c>
    </row>
    <row r="6" spans="1:6" x14ac:dyDescent="0.25">
      <c r="A6" s="8" t="s">
        <v>14</v>
      </c>
      <c r="B6" s="5">
        <f t="shared" si="1"/>
        <v>2561</v>
      </c>
      <c r="C6" s="5">
        <f t="shared" si="1"/>
        <v>2600</v>
      </c>
      <c r="D6" s="5">
        <f t="shared" si="1"/>
        <v>2550</v>
      </c>
      <c r="E6" s="5">
        <f t="shared" si="1"/>
        <v>2419</v>
      </c>
      <c r="F6" s="5">
        <f t="shared" si="1"/>
        <v>2302</v>
      </c>
    </row>
    <row r="7" spans="1:6" x14ac:dyDescent="0.25">
      <c r="A7" s="8" t="s">
        <v>13</v>
      </c>
      <c r="B7" s="5">
        <f t="shared" si="1"/>
        <v>1557</v>
      </c>
      <c r="C7" s="5">
        <f t="shared" si="1"/>
        <v>1593</v>
      </c>
      <c r="D7" s="5">
        <f t="shared" si="1"/>
        <v>1412</v>
      </c>
      <c r="E7" s="5">
        <f t="shared" si="1"/>
        <v>1332</v>
      </c>
      <c r="F7" s="5">
        <f t="shared" si="1"/>
        <v>1216</v>
      </c>
    </row>
    <row r="8" spans="1:6" x14ac:dyDescent="0.25">
      <c r="A8" s="8" t="s">
        <v>11</v>
      </c>
      <c r="B8" s="5">
        <f t="shared" si="1"/>
        <v>9166</v>
      </c>
      <c r="C8" s="5">
        <f t="shared" si="1"/>
        <v>9783</v>
      </c>
      <c r="D8" s="5">
        <f t="shared" si="1"/>
        <v>9009</v>
      </c>
      <c r="E8" s="5">
        <f t="shared" si="1"/>
        <v>8747</v>
      </c>
      <c r="F8" s="5">
        <f t="shared" si="1"/>
        <v>8236</v>
      </c>
    </row>
    <row r="9" spans="1:6" x14ac:dyDescent="0.25">
      <c r="A9" s="8" t="s">
        <v>42</v>
      </c>
      <c r="B9" s="5">
        <f t="shared" si="1"/>
        <v>704</v>
      </c>
      <c r="C9" s="5">
        <f t="shared" si="1"/>
        <v>747</v>
      </c>
      <c r="D9" s="5">
        <f t="shared" si="1"/>
        <v>669</v>
      </c>
      <c r="E9" s="5">
        <f t="shared" si="1"/>
        <v>671</v>
      </c>
      <c r="F9" s="5">
        <f t="shared" si="1"/>
        <v>597</v>
      </c>
    </row>
    <row r="10" spans="1:6" x14ac:dyDescent="0.25">
      <c r="A10" s="8" t="s">
        <v>12</v>
      </c>
      <c r="B10" s="5">
        <f t="shared" si="1"/>
        <v>645</v>
      </c>
      <c r="C10" s="5">
        <f t="shared" si="1"/>
        <v>683</v>
      </c>
      <c r="D10" s="5">
        <f t="shared" si="1"/>
        <v>639</v>
      </c>
      <c r="E10" s="5">
        <f t="shared" si="1"/>
        <v>643</v>
      </c>
      <c r="F10" s="5">
        <f t="shared" si="1"/>
        <v>694</v>
      </c>
    </row>
    <row r="11" spans="1:6" x14ac:dyDescent="0.25">
      <c r="A11" s="8" t="s">
        <v>0</v>
      </c>
      <c r="B11" s="5">
        <f t="shared" si="1"/>
        <v>17660</v>
      </c>
      <c r="C11" s="5">
        <f t="shared" si="1"/>
        <v>18432</v>
      </c>
      <c r="D11" s="5">
        <f t="shared" si="1"/>
        <v>17107</v>
      </c>
      <c r="E11" s="5">
        <f t="shared" si="1"/>
        <v>16601</v>
      </c>
      <c r="F11" s="5">
        <f t="shared" si="1"/>
        <v>15792</v>
      </c>
    </row>
    <row r="12" spans="1:6" ht="14.25" customHeight="1" x14ac:dyDescent="0.25">
      <c r="A12" s="36" t="s">
        <v>20</v>
      </c>
      <c r="B12" s="37" t="s">
        <v>22</v>
      </c>
      <c r="C12" s="37" t="s">
        <v>23</v>
      </c>
      <c r="D12" s="37" t="s">
        <v>24</v>
      </c>
      <c r="E12" s="37" t="s">
        <v>25</v>
      </c>
      <c r="F12" s="37" t="s">
        <v>26</v>
      </c>
    </row>
    <row r="13" spans="1:6" x14ac:dyDescent="0.25">
      <c r="A13" s="8" t="s">
        <v>16</v>
      </c>
      <c r="B13" s="5">
        <v>1675</v>
      </c>
      <c r="C13" s="5">
        <v>1678</v>
      </c>
      <c r="D13" s="5">
        <v>1493</v>
      </c>
      <c r="E13" s="5">
        <v>1404</v>
      </c>
      <c r="F13" s="5">
        <v>1322</v>
      </c>
    </row>
    <row r="14" spans="1:6" x14ac:dyDescent="0.25">
      <c r="A14" s="8" t="s">
        <v>15</v>
      </c>
      <c r="B14" s="5">
        <v>781</v>
      </c>
      <c r="C14" s="5">
        <v>903</v>
      </c>
      <c r="D14" s="5">
        <v>787</v>
      </c>
      <c r="E14" s="5">
        <v>754</v>
      </c>
      <c r="F14" s="5">
        <v>609</v>
      </c>
    </row>
    <row r="15" spans="1:6" x14ac:dyDescent="0.25">
      <c r="A15" s="8" t="s">
        <v>17</v>
      </c>
      <c r="B15" s="5">
        <v>704</v>
      </c>
      <c r="C15" s="5">
        <v>714</v>
      </c>
      <c r="D15" s="5">
        <v>664</v>
      </c>
      <c r="E15" s="5">
        <v>644</v>
      </c>
      <c r="F15" s="5">
        <v>554</v>
      </c>
    </row>
    <row r="16" spans="1:6" x14ac:dyDescent="0.25">
      <c r="A16" s="8" t="s">
        <v>14</v>
      </c>
      <c r="B16" s="5">
        <v>2434</v>
      </c>
      <c r="C16" s="5">
        <v>2604</v>
      </c>
      <c r="D16" s="5">
        <v>2428</v>
      </c>
      <c r="E16" s="5">
        <v>2329</v>
      </c>
      <c r="F16" s="5">
        <v>2174</v>
      </c>
    </row>
    <row r="17" spans="1:7" x14ac:dyDescent="0.25">
      <c r="A17" s="8" t="s">
        <v>13</v>
      </c>
      <c r="B17" s="5">
        <v>1694</v>
      </c>
      <c r="C17" s="5">
        <v>1750</v>
      </c>
      <c r="D17" s="5">
        <v>1534</v>
      </c>
      <c r="E17" s="5">
        <v>1385</v>
      </c>
      <c r="F17" s="5">
        <v>1218</v>
      </c>
    </row>
    <row r="18" spans="1:7" x14ac:dyDescent="0.25">
      <c r="A18" s="8" t="s">
        <v>11</v>
      </c>
      <c r="B18" s="5">
        <v>9746</v>
      </c>
      <c r="C18" s="5">
        <v>10241</v>
      </c>
      <c r="D18" s="5">
        <v>9302</v>
      </c>
      <c r="E18" s="5">
        <v>8802</v>
      </c>
      <c r="F18" s="5">
        <v>7821</v>
      </c>
    </row>
    <row r="19" spans="1:7" x14ac:dyDescent="0.25">
      <c r="A19" s="8" t="s">
        <v>42</v>
      </c>
      <c r="B19" s="5">
        <v>841</v>
      </c>
      <c r="C19" s="5">
        <v>838</v>
      </c>
      <c r="D19" s="5">
        <v>850</v>
      </c>
      <c r="E19" s="5">
        <v>730</v>
      </c>
      <c r="F19" s="5">
        <v>685</v>
      </c>
    </row>
    <row r="20" spans="1:7" x14ac:dyDescent="0.25">
      <c r="A20" s="8" t="s">
        <v>12</v>
      </c>
      <c r="B20" s="5">
        <v>781</v>
      </c>
      <c r="C20" s="5">
        <v>810</v>
      </c>
      <c r="D20" s="5">
        <v>720</v>
      </c>
      <c r="E20" s="5">
        <v>744</v>
      </c>
      <c r="F20" s="5">
        <v>669</v>
      </c>
    </row>
    <row r="21" spans="1:7" x14ac:dyDescent="0.25">
      <c r="A21" s="8" t="s">
        <v>0</v>
      </c>
      <c r="B21" s="5">
        <v>18656</v>
      </c>
      <c r="C21" s="5">
        <v>19538</v>
      </c>
      <c r="D21" s="5">
        <v>17778</v>
      </c>
      <c r="E21" s="5">
        <v>16792</v>
      </c>
      <c r="F21" s="5">
        <v>15052</v>
      </c>
    </row>
    <row r="22" spans="1:7" ht="16.5" customHeight="1" x14ac:dyDescent="0.25">
      <c r="A22" s="36" t="s">
        <v>1</v>
      </c>
      <c r="B22" s="37" t="s">
        <v>22</v>
      </c>
      <c r="C22" s="37" t="s">
        <v>23</v>
      </c>
      <c r="D22" s="37" t="s">
        <v>24</v>
      </c>
      <c r="E22" s="37" t="s">
        <v>25</v>
      </c>
      <c r="F22" s="37" t="s">
        <v>26</v>
      </c>
    </row>
    <row r="23" spans="1:7" x14ac:dyDescent="0.25">
      <c r="A23" s="8" t="s">
        <v>16</v>
      </c>
      <c r="B23" s="5">
        <v>3288</v>
      </c>
      <c r="C23" s="5">
        <v>3282</v>
      </c>
      <c r="D23" s="5">
        <v>3034</v>
      </c>
      <c r="E23" s="5">
        <v>2887</v>
      </c>
      <c r="F23" s="5">
        <v>2779</v>
      </c>
    </row>
    <row r="24" spans="1:7" x14ac:dyDescent="0.25">
      <c r="A24" s="8" t="s">
        <v>15</v>
      </c>
      <c r="B24" s="5">
        <v>1513</v>
      </c>
      <c r="C24" s="5">
        <v>1652</v>
      </c>
      <c r="D24" s="5">
        <v>1433</v>
      </c>
      <c r="E24" s="5">
        <v>1411</v>
      </c>
      <c r="F24" s="5">
        <v>1266</v>
      </c>
    </row>
    <row r="25" spans="1:7" x14ac:dyDescent="0.25">
      <c r="A25" s="8" t="s">
        <v>17</v>
      </c>
      <c r="B25" s="5">
        <v>1386</v>
      </c>
      <c r="C25" s="5">
        <v>1387</v>
      </c>
      <c r="D25" s="5">
        <v>1305</v>
      </c>
      <c r="E25" s="5">
        <v>1293</v>
      </c>
      <c r="F25" s="5">
        <v>1187</v>
      </c>
    </row>
    <row r="26" spans="1:7" x14ac:dyDescent="0.25">
      <c r="A26" s="8" t="s">
        <v>14</v>
      </c>
      <c r="B26" s="5">
        <v>4995</v>
      </c>
      <c r="C26" s="5">
        <v>5204</v>
      </c>
      <c r="D26" s="5">
        <v>4978</v>
      </c>
      <c r="E26" s="5">
        <v>4748</v>
      </c>
      <c r="F26" s="5">
        <v>4476</v>
      </c>
    </row>
    <row r="27" spans="1:7" x14ac:dyDescent="0.25">
      <c r="A27" s="8" t="s">
        <v>13</v>
      </c>
      <c r="B27" s="5">
        <v>3251</v>
      </c>
      <c r="C27" s="5">
        <v>3343</v>
      </c>
      <c r="D27" s="5">
        <v>2946</v>
      </c>
      <c r="E27" s="5">
        <v>2717</v>
      </c>
      <c r="F27" s="5">
        <v>2434</v>
      </c>
    </row>
    <row r="28" spans="1:7" x14ac:dyDescent="0.25">
      <c r="A28" s="8" t="s">
        <v>11</v>
      </c>
      <c r="B28" s="5">
        <v>18912</v>
      </c>
      <c r="C28" s="5">
        <v>20024</v>
      </c>
      <c r="D28" s="5">
        <v>18311</v>
      </c>
      <c r="E28" s="5">
        <v>17549</v>
      </c>
      <c r="F28" s="5">
        <v>16057</v>
      </c>
    </row>
    <row r="29" spans="1:7" x14ac:dyDescent="0.25">
      <c r="A29" s="8" t="s">
        <v>42</v>
      </c>
      <c r="B29" s="5">
        <v>1545</v>
      </c>
      <c r="C29" s="5">
        <v>1585</v>
      </c>
      <c r="D29" s="5">
        <v>1519</v>
      </c>
      <c r="E29" s="5">
        <v>1401</v>
      </c>
      <c r="F29" s="5">
        <v>1282</v>
      </c>
    </row>
    <row r="30" spans="1:7" x14ac:dyDescent="0.25">
      <c r="A30" s="8" t="s">
        <v>12</v>
      </c>
      <c r="B30" s="5">
        <v>1426</v>
      </c>
      <c r="C30" s="5">
        <v>1493</v>
      </c>
      <c r="D30" s="5">
        <v>1359</v>
      </c>
      <c r="E30" s="5">
        <v>1387</v>
      </c>
      <c r="F30" s="5">
        <v>1363</v>
      </c>
    </row>
    <row r="31" spans="1:7" x14ac:dyDescent="0.25">
      <c r="A31" s="8" t="s">
        <v>0</v>
      </c>
      <c r="B31" s="5">
        <v>36316</v>
      </c>
      <c r="C31" s="5">
        <v>37970</v>
      </c>
      <c r="D31" s="5">
        <v>34885</v>
      </c>
      <c r="E31" s="5">
        <v>33393</v>
      </c>
      <c r="F31" s="5">
        <v>30844</v>
      </c>
      <c r="G31" s="84"/>
    </row>
    <row r="32" spans="1:7" ht="15.75" customHeight="1" x14ac:dyDescent="0.25">
      <c r="A32" s="2" t="s">
        <v>138</v>
      </c>
      <c r="B32" s="7"/>
      <c r="C32" s="7"/>
      <c r="D32" s="7"/>
      <c r="E32" s="7"/>
      <c r="F32" s="7"/>
    </row>
    <row r="33" spans="1:6" x14ac:dyDescent="0.25">
      <c r="A33" s="2" t="s">
        <v>265</v>
      </c>
      <c r="F33" s="65"/>
    </row>
    <row r="34" spans="1:6" x14ac:dyDescent="0.25">
      <c r="F34" s="65"/>
    </row>
  </sheetData>
  <mergeCells count="1">
    <mergeCell ref="A1:F1"/>
  </mergeCells>
  <phoneticPr fontId="0" type="noConversion"/>
  <pageMargins left="0.61" right="0.32" top="1.6535433070866143" bottom="0.98425196850393704" header="0.51181102362204722" footer="0.51181102362204722"/>
  <pageSetup paperSize="9" orientation="portrait" horizontalDpi="360" verticalDpi="300" r:id="rId1"/>
  <headerFooter alignWithMargins="0">
    <oddFooter>&amp;Cwww.sisform.piemonte.it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27"/>
  <sheetViews>
    <sheetView showGridLines="0" workbookViewId="0">
      <selection activeCell="B33" sqref="B33"/>
    </sheetView>
  </sheetViews>
  <sheetFormatPr defaultRowHeight="10.8" x14ac:dyDescent="0.25"/>
  <cols>
    <col min="1" max="16384" width="9.140625" style="10"/>
  </cols>
  <sheetData>
    <row r="1" spans="1:1" ht="19.8" customHeight="1" x14ac:dyDescent="0.25">
      <c r="A1" s="125" t="s">
        <v>309</v>
      </c>
    </row>
    <row r="24" spans="1:11" x14ac:dyDescent="0.25">
      <c r="A24" s="78"/>
      <c r="B24" s="78" t="s">
        <v>53</v>
      </c>
      <c r="C24" s="78" t="s">
        <v>56</v>
      </c>
      <c r="D24" s="78" t="s">
        <v>65</v>
      </c>
      <c r="E24" s="78" t="s">
        <v>73</v>
      </c>
      <c r="F24" s="78" t="s">
        <v>83</v>
      </c>
      <c r="G24" s="78" t="s">
        <v>87</v>
      </c>
      <c r="H24" s="78" t="s">
        <v>129</v>
      </c>
      <c r="I24" s="78" t="s">
        <v>141</v>
      </c>
      <c r="J24" s="78" t="s">
        <v>162</v>
      </c>
      <c r="K24" s="78" t="s">
        <v>262</v>
      </c>
    </row>
    <row r="25" spans="1:11" x14ac:dyDescent="0.25">
      <c r="A25" s="78" t="s">
        <v>67</v>
      </c>
      <c r="B25" s="113">
        <v>32077</v>
      </c>
      <c r="C25" s="113">
        <v>32072</v>
      </c>
      <c r="D25" s="113">
        <v>32940</v>
      </c>
      <c r="E25" s="113">
        <v>33749</v>
      </c>
      <c r="F25" s="113">
        <v>33805</v>
      </c>
      <c r="G25" s="113">
        <v>33079</v>
      </c>
      <c r="H25" s="113">
        <v>31680</v>
      </c>
      <c r="I25" s="113">
        <v>30276</v>
      </c>
      <c r="J25" s="113">
        <v>28805</v>
      </c>
      <c r="K25" s="113">
        <v>28141</v>
      </c>
    </row>
    <row r="26" spans="1:11" x14ac:dyDescent="0.25">
      <c r="A26" s="78" t="s">
        <v>68</v>
      </c>
      <c r="B26" s="113">
        <v>52550</v>
      </c>
      <c r="C26" s="113">
        <v>53173</v>
      </c>
      <c r="D26" s="113">
        <v>53716</v>
      </c>
      <c r="E26" s="113">
        <v>53502</v>
      </c>
      <c r="F26" s="113">
        <v>53327</v>
      </c>
      <c r="G26" s="113">
        <v>53766</v>
      </c>
      <c r="H26" s="113">
        <v>54121</v>
      </c>
      <c r="I26" s="113">
        <v>54432</v>
      </c>
      <c r="J26" s="113">
        <v>54729</v>
      </c>
      <c r="K26" s="113">
        <v>56653</v>
      </c>
    </row>
    <row r="27" spans="1:11" x14ac:dyDescent="0.25">
      <c r="A27" s="78" t="s">
        <v>8</v>
      </c>
      <c r="B27" s="113">
        <v>76688</v>
      </c>
      <c r="C27" s="113">
        <v>78064</v>
      </c>
      <c r="D27" s="113">
        <v>78552</v>
      </c>
      <c r="E27" s="113">
        <v>80234</v>
      </c>
      <c r="F27" s="113">
        <v>81073</v>
      </c>
      <c r="G27" s="113">
        <v>81747</v>
      </c>
      <c r="H27" s="113">
        <v>82932</v>
      </c>
      <c r="I27" s="113">
        <v>84694</v>
      </c>
      <c r="J27" s="113">
        <v>85850</v>
      </c>
      <c r="K27" s="113">
        <v>88614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21</vt:i4>
      </vt:variant>
      <vt:variant>
        <vt:lpstr>Intervalli denominati</vt:lpstr>
      </vt:variant>
      <vt:variant>
        <vt:i4>1</vt:i4>
      </vt:variant>
    </vt:vector>
  </HeadingPairs>
  <TitlesOfParts>
    <vt:vector size="22" baseType="lpstr">
      <vt:lpstr>Indice</vt:lpstr>
      <vt:lpstr>tab_e1</vt:lpstr>
      <vt:lpstr>tab_e2</vt:lpstr>
      <vt:lpstr>tab_e3</vt:lpstr>
      <vt:lpstr>fig_e1</vt:lpstr>
      <vt:lpstr>fig_e2</vt:lpstr>
      <vt:lpstr>tab_e4</vt:lpstr>
      <vt:lpstr>tab_e5</vt:lpstr>
      <vt:lpstr>fig_e3</vt:lpstr>
      <vt:lpstr>tab_e6</vt:lpstr>
      <vt:lpstr>fig_e4</vt:lpstr>
      <vt:lpstr>fig_e5</vt:lpstr>
      <vt:lpstr>tab_e7</vt:lpstr>
      <vt:lpstr>fig_e6</vt:lpstr>
      <vt:lpstr>fig_e7</vt:lpstr>
      <vt:lpstr>tab_e8</vt:lpstr>
      <vt:lpstr>fig_e8</vt:lpstr>
      <vt:lpstr>tab_e9</vt:lpstr>
      <vt:lpstr>fig_e9</vt:lpstr>
      <vt:lpstr>fig_e10</vt:lpstr>
      <vt:lpstr>tab_10</vt:lpstr>
      <vt:lpstr>Indice!Area_stampa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NANNI2021</cp:lastModifiedBy>
  <cp:lastPrinted>2017-01-11T15:59:40Z</cp:lastPrinted>
  <dcterms:created xsi:type="dcterms:W3CDTF">2000-04-06T05:04:26Z</dcterms:created>
  <dcterms:modified xsi:type="dcterms:W3CDTF">2022-07-06T16:10:44Z</dcterms:modified>
</cp:coreProperties>
</file>